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inaVammen\Desktop\"/>
    </mc:Choice>
  </mc:AlternateContent>
  <xr:revisionPtr revIDLastSave="0" documentId="8_{531BFB3D-76D5-475A-B21A-D9315B0D3311}" xr6:coauthVersionLast="47" xr6:coauthVersionMax="47" xr10:uidLastSave="{00000000-0000-0000-0000-000000000000}"/>
  <bookViews>
    <workbookView xWindow="-108" yWindow="-108" windowWidth="23256" windowHeight="12576" tabRatio="776" xr2:uid="{38EE50AA-0FA4-493C-ADC2-124A201A2135}"/>
  </bookViews>
  <sheets>
    <sheet name="Introduktion" sheetId="1" r:id="rId1"/>
    <sheet name="Resultater" sheetId="9" r:id="rId2"/>
    <sheet name="Generel input" sheetId="8" r:id="rId3"/>
    <sheet name="Hospital" sheetId="3" r:id="rId4"/>
    <sheet name="Praksis- &amp; Speciallæge" sheetId="4" r:id="rId5"/>
    <sheet name="Kommune" sheetId="5" r:id="rId6"/>
    <sheet name="Patient" sheetId="6" r:id="rId7"/>
    <sheet name="Overvejelser" sheetId="7" r:id="rId8"/>
    <sheet name="Kildeliste" sheetId="10" r:id="rId9"/>
    <sheet name="Nøgletal" sheetId="11" r:id="rId10"/>
    <sheet name="DRG-takster 2022" sheetId="12" r:id="rId11"/>
  </sheets>
  <definedNames>
    <definedName name="_Ref70597346" localSheetId="0">Introduktion!$E$37</definedName>
    <definedName name="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6" l="1"/>
  <c r="I8" i="6"/>
  <c r="I6" i="6"/>
  <c r="I10" i="5"/>
  <c r="I8" i="5"/>
  <c r="I6" i="5"/>
  <c r="I10" i="4"/>
  <c r="I8" i="4"/>
  <c r="I6" i="4"/>
  <c r="F36" i="8" l="1"/>
  <c r="F38" i="8" s="1"/>
  <c r="F39" i="8" s="1"/>
  <c r="F18" i="8"/>
  <c r="G56" i="3"/>
  <c r="I56" i="3" s="1"/>
  <c r="I59" i="3"/>
  <c r="I58" i="3"/>
  <c r="H57" i="3"/>
  <c r="G17" i="3"/>
  <c r="H18" i="3"/>
  <c r="G18" i="3"/>
  <c r="G57" i="3" s="1"/>
  <c r="I57" i="3" l="1"/>
  <c r="I61" i="3" s="1"/>
  <c r="C10" i="10"/>
  <c r="C11" i="10" s="1"/>
  <c r="C12" i="10" s="1"/>
  <c r="C13" i="10" s="1"/>
  <c r="C14" i="10" s="1"/>
  <c r="C15" i="10" s="1"/>
  <c r="C16" i="10" s="1"/>
  <c r="C17" i="10" s="1"/>
  <c r="C18" i="10" s="1"/>
  <c r="C19" i="10" s="1"/>
  <c r="C9" i="10"/>
  <c r="I64" i="6" l="1"/>
  <c r="I63" i="6"/>
  <c r="I62" i="6"/>
  <c r="I61" i="6"/>
  <c r="I32" i="6"/>
  <c r="I31" i="6"/>
  <c r="I30" i="6"/>
  <c r="I29" i="6"/>
  <c r="I56" i="6"/>
  <c r="I58" i="6" s="1"/>
  <c r="I24" i="6"/>
  <c r="I34" i="6" l="1"/>
  <c r="I66" i="6"/>
  <c r="F20" i="8"/>
  <c r="F21" i="8" s="1"/>
  <c r="F22" i="8" s="1"/>
  <c r="F40" i="8" l="1"/>
  <c r="D8" i="9" l="1"/>
  <c r="I44" i="3"/>
  <c r="I45" i="3"/>
  <c r="I46" i="3"/>
  <c r="I47" i="3"/>
  <c r="D9" i="9" l="1"/>
  <c r="D10" i="9" s="1"/>
  <c r="I49" i="3"/>
  <c r="I17" i="3"/>
  <c r="I17" i="5" l="1"/>
  <c r="I18" i="5"/>
  <c r="I39" i="4" l="1"/>
  <c r="I38" i="4"/>
  <c r="I37" i="4"/>
  <c r="I20" i="5"/>
  <c r="I19" i="5"/>
  <c r="I21" i="5" s="1"/>
  <c r="I19" i="4"/>
  <c r="I41" i="4" l="1"/>
  <c r="I72" i="6"/>
  <c r="I71" i="6"/>
  <c r="I70" i="6"/>
  <c r="I69" i="6"/>
  <c r="I50" i="6"/>
  <c r="I49" i="6"/>
  <c r="I46" i="5"/>
  <c r="I67" i="5"/>
  <c r="I66" i="5"/>
  <c r="I65" i="5"/>
  <c r="I64" i="5"/>
  <c r="I58" i="5"/>
  <c r="I57" i="5"/>
  <c r="I56" i="5"/>
  <c r="I55" i="5"/>
  <c r="I49" i="5"/>
  <c r="I48" i="5"/>
  <c r="I47" i="5"/>
  <c r="I35" i="5"/>
  <c r="I36" i="5"/>
  <c r="I37" i="5"/>
  <c r="I52" i="6" l="1"/>
  <c r="I51" i="5"/>
  <c r="I74" i="6"/>
  <c r="I60" i="5"/>
  <c r="I69" i="5"/>
  <c r="G9" i="9" l="1"/>
  <c r="H9" i="9"/>
  <c r="I40" i="6" l="1"/>
  <c r="I39" i="6"/>
  <c r="I38" i="6"/>
  <c r="I37" i="6"/>
  <c r="I26" i="6"/>
  <c r="I18" i="6"/>
  <c r="I17" i="6"/>
  <c r="I34" i="5"/>
  <c r="I39" i="5" s="1"/>
  <c r="I28" i="5"/>
  <c r="I27" i="5"/>
  <c r="I26" i="5"/>
  <c r="I25" i="5"/>
  <c r="I48" i="4"/>
  <c r="I47" i="4"/>
  <c r="I46" i="4"/>
  <c r="I45" i="4"/>
  <c r="I28" i="4"/>
  <c r="I27" i="4"/>
  <c r="I26" i="4"/>
  <c r="I25" i="4"/>
  <c r="I18" i="4"/>
  <c r="I17" i="4"/>
  <c r="I21" i="4" l="1"/>
  <c r="I20" i="6"/>
  <c r="I42" i="6"/>
  <c r="I30" i="5"/>
  <c r="I50" i="4"/>
  <c r="I30" i="4"/>
  <c r="G8" i="9" l="1"/>
  <c r="F9" i="9"/>
  <c r="H8" i="9" l="1"/>
  <c r="H10" i="9" l="1"/>
  <c r="F8" i="9"/>
  <c r="I77" i="3"/>
  <c r="I76" i="3"/>
  <c r="I75" i="3"/>
  <c r="I74" i="3"/>
  <c r="I68" i="3"/>
  <c r="I67" i="3"/>
  <c r="I66" i="3"/>
  <c r="I65" i="3"/>
  <c r="I79" i="3" l="1"/>
  <c r="F10" i="9"/>
  <c r="I70" i="3"/>
  <c r="I8" i="3" s="1"/>
  <c r="I18" i="3" l="1"/>
  <c r="I19" i="3"/>
  <c r="I20" i="3"/>
  <c r="G10" i="9" l="1"/>
  <c r="I38" i="3"/>
  <c r="I37" i="3"/>
  <c r="I36" i="3"/>
  <c r="I35" i="3"/>
  <c r="I27" i="3"/>
  <c r="I28" i="3"/>
  <c r="I29" i="3"/>
  <c r="I26" i="3"/>
  <c r="E9" i="9" l="1"/>
  <c r="I9" i="9" s="1"/>
  <c r="I40" i="3"/>
  <c r="I22" i="3"/>
  <c r="I31" i="3"/>
  <c r="I6" i="3" l="1"/>
  <c r="I10" i="3" s="1"/>
  <c r="E8" i="9"/>
  <c r="I8" i="9" s="1"/>
  <c r="E10" i="9" l="1"/>
  <c r="I10" i="9" s="1"/>
</calcChain>
</file>

<file path=xl/sharedStrings.xml><?xml version="1.0" encoding="utf-8"?>
<sst xmlns="http://schemas.openxmlformats.org/spreadsheetml/2006/main" count="4356" uniqueCount="2239">
  <si>
    <t xml:space="preserve">          Omkostningsskitse</t>
  </si>
  <si>
    <t>INTRODUKTION</t>
  </si>
  <si>
    <t>Formål</t>
  </si>
  <si>
    <t>Omkostningsskitsen er udarbejdet som en ensartet omkostningsramme for virksomheder, som ønsker at sammensætte et evalueringsforslag til Behandlingsrådet. Skitsen har til formål at give Behandlingsrådet en indikation af, hvordan de samlede omkostninger forbundet med anvendelsen af en sundhedsteknologi fordeler sig over en given tidshorisont for én patient.</t>
  </si>
  <si>
    <r>
      <t xml:space="preserve">OBS: </t>
    </r>
    <r>
      <rPr>
        <sz val="10"/>
        <color theme="1"/>
        <rFont val="Arial"/>
        <family val="2"/>
      </rPr>
      <t>Det står ansøger frit for at ændre, tilføje, flytte og omformulere i skitsens indhold i det omfang det bidrager til en tydeligere repræsentation af omkostningsbilledet og opgørelsen.</t>
    </r>
  </si>
  <si>
    <t>Præmis for anvendelse af omkostningsskitsen</t>
  </si>
  <si>
    <t>Som beskrevet i punkt 2.5 i Behandlingsrådets proceshåndbog kan regioner, hospitalsledelser og virksomheder indsende forslag til evalueringer i Behandlingsrådet.</t>
  </si>
  <si>
    <t>Omkostningsskitsen mulliggør ikke eksplicit inklusion af sundhedseffekter direkte i omkostningsskitsen. Det økonomiske konsekvenser af sundhedseffekter (f.eks. mindsket risiko for genindlæggelser, bivirkninger ved behandling, mv.) kan dog inkluderes.</t>
  </si>
  <si>
    <t>Ansøger har derudover mulighed for, i evalueringsforslaget, at vedlægge andet sundhedsøkonomisk litteratur og materiale ansøger mener har relevans for en sandsynliggørelse af omkostningsneutralitet/-besparelse.</t>
  </si>
  <si>
    <t>Forslagsfasens procestrin</t>
  </si>
  <si>
    <t>Processen for udfærdigelse af et evalueringsforslag er illustreret i figur 2. Omkostningsskitsens placering i forslagsfasen er markeret med en rød vægt i trin 3. Skitsen tages først i brug, når ansøger har besluttet sig for, om denne ønsker at udarbejde et evalueringsforslag.</t>
  </si>
  <si>
    <r>
      <rPr>
        <b/>
        <sz val="8"/>
        <color theme="1"/>
        <rFont val="Arial"/>
        <family val="2"/>
      </rPr>
      <t xml:space="preserve">Figur 2. </t>
    </r>
    <r>
      <rPr>
        <i/>
        <sz val="8"/>
        <color theme="1"/>
        <rFont val="Arial"/>
        <family val="2"/>
      </rPr>
      <t>Forslagsfasens trin. (1) Fasen initieres officielt af ansøger, når denne indsender en udfyldt kontaktanmodning, som findes på Behandlingsrådets hjemmeside. (2) Sekretariatet vil sammen med ansøger finde en dato for et indledende dialogmøde, hvor begge parter gennemgår punkterne på den standardiserede agenda, som den fremgår af proceshåndbogen. (3) Herefter kan ansøger begynde sit arbejde med evalueringsforslaget. I dette trin kan ansøger og projektgruppe indgå i en løbende dialog efter forudgående aftale med projektgruppen om dialogens omfang. (4) Evalueringsforslaget fra ansøger valideres og godkendes af projektgruppen, inden det fremsendes til Rådet. (5) Rådet vil vurdere de indsendte evalueringsforslag og udvælge den eller de forslag, som går videre til evaluering og udvikling af et evalueringsdesign.</t>
    </r>
  </si>
  <si>
    <t>Faner og support</t>
  </si>
  <si>
    <t>Omkostningsskitsen er inddelt i en række faneblade:</t>
  </si>
  <si>
    <t>Introduktion</t>
  </si>
  <si>
    <t>Indeholder en overordnet introduktion til anvendelsen af omkostningsskitsen</t>
  </si>
  <si>
    <t>Resultater</t>
  </si>
  <si>
    <t>Samler de fire delresultater i de sektorspecifikke faner i én oversigt.</t>
  </si>
  <si>
    <t>Generel input</t>
  </si>
  <si>
    <t>Indeholder overordnede input specifikt for sundhedsteknologien og det valgte alternativ.</t>
  </si>
  <si>
    <t>Hospital</t>
  </si>
  <si>
    <t>Gennemgang af de inkluderede omkostninger forbundet med hospitalssektoren.</t>
  </si>
  <si>
    <t>Praksis- &amp; speciallæge</t>
  </si>
  <si>
    <t>Gennemgang af de inkluderede omkostninger forbundet med praksis- og speciallægesektoren.</t>
  </si>
  <si>
    <t>Kommune</t>
  </si>
  <si>
    <t>Gennemgang af de inkluderede omkostninger forbundet med kommunalsektoren.</t>
  </si>
  <si>
    <t>Patient</t>
  </si>
  <si>
    <t>Gennemgang af de inkluderede omkostninger forbundet med patientperspektivet.</t>
  </si>
  <si>
    <t>Overvejelser</t>
  </si>
  <si>
    <t>Indeholder plads til fritekst for overhead- og implementeringsomkostninger samt andre overvejelser fra ansøger.</t>
  </si>
  <si>
    <t>Kildeliste</t>
  </si>
  <si>
    <t>Indeholder ansøgers detaljerede oversigt over alle anvendte kilder i udfyldelsen af omkostningsskitsen.</t>
  </si>
  <si>
    <t>Nøgletal</t>
  </si>
  <si>
    <t>Indeholder en oversigt over en række faste økonomiske nøgletal som kan anvendes i omkostningsskitsen.</t>
  </si>
  <si>
    <t>For en række celler i omkostningsskitsen vil ansøger kunne finde en forklarende tekst tilknyttet. Teksten fremkommer ved at højreklikke på/markere cellen som er farvet grøn for hurtigere identificering af hjælpetekst.</t>
  </si>
  <si>
    <t>klik her</t>
  </si>
  <si>
    <t>Langt størstedelen af skitsen er frigjort til redigering og strukturering af ansøgers individuelle omkostningsdata. I udviklingen af omkostningsskitsen har Behandlingsrådet lagt vægt på at udvikle et simpelt og fleksibelt værktøj for ansøgers præsentation af omkostningsdata.</t>
  </si>
  <si>
    <t>METODETILGANG</t>
  </si>
  <si>
    <t>Analyseperspektiv</t>
  </si>
  <si>
    <r>
      <t>Omkostningsopgørelsen skal ske med fokus på et begrænset samfundsperspektiv (figur 1). For nærmere beskrivelse af perspektivafgræsningen og hvorledes omkostningsopgørelsen forventes foretaget i omkostningsskitse, sundhedsøkonomiske analyser og budgetkonsekvensanalyser henvises til Behandlingsrådets tekniske bilag nr. 2 ’</t>
    </r>
    <r>
      <rPr>
        <i/>
        <sz val="10"/>
        <color theme="1"/>
        <rFont val="Arial"/>
        <family val="2"/>
      </rPr>
      <t>Vejledning i omkostningsopgørelse</t>
    </r>
    <r>
      <rPr>
        <sz val="10"/>
        <color theme="1"/>
        <rFont val="Arial"/>
        <family val="2"/>
      </rPr>
      <t>’.</t>
    </r>
  </si>
  <si>
    <r>
      <rPr>
        <b/>
        <sz val="8"/>
        <color theme="1"/>
        <rFont val="Arial"/>
        <family val="2"/>
      </rPr>
      <t>Figur 1.</t>
    </r>
    <r>
      <rPr>
        <sz val="8"/>
        <color theme="1"/>
        <rFont val="Arial"/>
        <family val="2"/>
      </rPr>
      <t xml:space="preserve"> </t>
    </r>
    <r>
      <rPr>
        <i/>
        <sz val="8"/>
        <color theme="1"/>
        <rFont val="Arial"/>
        <family val="2"/>
      </rPr>
      <t xml:space="preserve">Illustration af det begrænsede samfundsperspektiv, som skal anvendes i omkostningsskitsen og den sundhedsøkonomiske analyse. Det begrænsede samfundsperspektiv inkluderer fire sektorer; hospitalssektoren, almen praksis og speciallægepraksis, kommunalsektoren, og patientområdet, der alle indeholder forskellige omkostningskomponenter. </t>
    </r>
  </si>
  <si>
    <t>Det forventes at ansøger udfylder skitsen efter bedste evne og datagrundlag, men der vil være situationer, hvor akkumuleringen af omkostninger ikke sker i alle sektorer. Behandlingsrådet arbejder her under accept af, at der vil være variation i antallet og kvaliteten af omkostningskomponenterne i omkostningsskitsen.</t>
  </si>
  <si>
    <t>Ansøgers arbejde med omkostningsskitsen skal anses som forarbejde til den endelige sundhedsøkonomiske analyse i det tilfælde, hvor sundhedsteknologien udvælges til videre evaluering af Rådet.</t>
  </si>
  <si>
    <t>Valg af alternativ</t>
  </si>
  <si>
    <r>
      <t xml:space="preserve">Omkostningsskitsen er udarbejdet med tanke på, at ansøger sammenligner med ét alternativ. Som beskrevet i Behandlingsrådets metodevejledning i punkt 6.1 om kliniske spørgsmål er komparator i udgangspunktet den bedste, alternative, bredt implementerede teknologi og/eller </t>
    </r>
    <r>
      <rPr>
        <i/>
        <sz val="10"/>
        <color theme="1"/>
        <rFont val="Arial"/>
        <family val="2"/>
      </rPr>
      <t>standard of care</t>
    </r>
    <r>
      <rPr>
        <sz val="10"/>
        <color theme="1"/>
        <rFont val="Arial"/>
        <family val="2"/>
      </rPr>
      <t xml:space="preserve"> i den specifikke sammenhæng. I tilfælde, hvor der ikke er et reelt alternativ, vil alternativet være f.eks. ingen aktiv behandling, placebo og/eller sham.</t>
    </r>
  </si>
  <si>
    <t>Da omkostningsskitsen anvendes før et fagudvalg definerer evalueringsrammerne igennem et evalueringsdesign er det på dette tidspunkt ikke retvisende at kalde alternativet for komparator.</t>
  </si>
  <si>
    <t>Idet prisen for det valgte alternativ ofte ikke er tilgængelig for ansøger må prisfastsættelsen i omkostningsskitsen bero på ansøgers bedst mulige grundlag for en prisfastsættelse.</t>
  </si>
  <si>
    <t>Gennemsnitsomkostning per patient</t>
  </si>
  <si>
    <t xml:space="preserve">I sundhedsøkonomiske analyser opgøres akkumulationen af omkostninger og effekter på individplan. Hermed forstås, at beregningerne i omkostningsskitsen skal fokusere på en gennemsnitlig omkostning per patient. </t>
  </si>
  <si>
    <r>
      <t>I situationer, hvor en sundhedsteknologisk løsning anvendes i behandlingen af flere patienter, eventuelt over en årrække, skal omkostningen forbundet med brugen af sundhedsteknologien derfor fordeles ud over flere patienter ved hjælp af en fordelingsnøgle (se afsnit 2.1.2 og 2.1.3 i Behandlingsrådets tekniske bilag 2. ’</t>
    </r>
    <r>
      <rPr>
        <i/>
        <sz val="10"/>
        <color theme="1"/>
        <rFont val="Arial"/>
        <family val="2"/>
      </rPr>
      <t>Vejledning i omkostningsopgørelse</t>
    </r>
    <r>
      <rPr>
        <sz val="10"/>
        <color theme="1"/>
        <rFont val="Arial"/>
        <family val="2"/>
      </rPr>
      <t xml:space="preserve">’). </t>
    </r>
  </si>
  <si>
    <t>Anvendelse af nøgletal</t>
  </si>
  <si>
    <r>
      <t>En række omkostningselementer indenfor hver af de fire sektorer vil være faste og foruddefinerede jf. Behandlingsrådets tekniske bilag 2. ’</t>
    </r>
    <r>
      <rPr>
        <i/>
        <sz val="10"/>
        <color theme="1"/>
        <rFont val="Arial"/>
        <family val="2"/>
      </rPr>
      <t>Vejledning i omkostningsopgørelse</t>
    </r>
    <r>
      <rPr>
        <sz val="10"/>
        <color theme="1"/>
        <rFont val="Arial"/>
        <family val="2"/>
      </rPr>
      <t>’. Anvender ansøger et omkostningselement som fremgår af listen med nøgletal under fanen ’</t>
    </r>
    <r>
      <rPr>
        <i/>
        <sz val="10"/>
        <color theme="1"/>
        <rFont val="Arial"/>
        <family val="2"/>
      </rPr>
      <t>Nøgletal</t>
    </r>
    <r>
      <rPr>
        <sz val="10"/>
        <color theme="1"/>
        <rFont val="Arial"/>
        <family val="2"/>
      </rPr>
      <t>’ i omkostningsskitsen, skal den tilsvarende enhedsomkostning anvendes.</t>
    </r>
  </si>
  <si>
    <t>Overheadomkostninger</t>
  </si>
  <si>
    <t>Overhead er en fællesbetegnelse for de omkostninger, som ikke er direkte relaterbare til en patients behandling. Heri kan bl.a. omkostninger til vedligeholdelse af et sygehus, administration, el-, vand og varme indgå. Overheadomkostninger kan være udfordrende at estimere, men i visse tilfælde kan det specifikt være overheadomkostninger som en sundhedsteknologi er med til at reducere.</t>
  </si>
  <si>
    <t>Ansøger skal ikke beregne omkostninger til overhead eller eventuel implementering/udfasning i omkostningsskitsen. Behandlingsrådet tager tilstedeværelsen af overheadomkostninger og implementerings-/udfasningsomkostninger i betragtning i sin kvalitative vurdering af omkostningsskitsen.</t>
  </si>
  <si>
    <r>
      <t>Yderligere forventes det, at ansøger tager stilling til relevante overvejelser om overhead samt implementering og udfasning af sundhedsteknologien i et narrativt format i fanen '</t>
    </r>
    <r>
      <rPr>
        <i/>
        <sz val="10"/>
        <color theme="1"/>
        <rFont val="Arial"/>
        <family val="2"/>
      </rPr>
      <t>Yderligere Information</t>
    </r>
    <r>
      <rPr>
        <sz val="10"/>
        <color theme="1"/>
        <rFont val="Arial"/>
        <family val="2"/>
      </rPr>
      <t>'. Overheadomkostninger og implementerings-/udfasningsomkostninger kan blive inddraget i et evalueringsdesign, hvis det har særlig relevans for vurderingen af sundhedsteknologien.</t>
    </r>
  </si>
  <si>
    <t>Kilder og kildehenvisning</t>
  </si>
  <si>
    <t>Ansøger skal sikre sig tydelig angivelse af kildematerialet for de data, som medtages i omkostningsskitsen. Data i omkostningsskitsen såvel som en eventuel sundhedsøkonomisk evaluering kan basere sig på forskellige kilder og dertilhørende usikkerheder. Sekretariatet foretager en validering af det inkluderede kildemateriale og dets relevans for en dansk behandlingskontekst forud for en præsentation for Rådet. Ikke-udtømmende eksempler på kilder kan være:</t>
  </si>
  <si>
    <r>
      <t>-</t>
    </r>
    <r>
      <rPr>
        <sz val="10"/>
        <color theme="1"/>
        <rFont val="Times New Roman"/>
        <family val="1"/>
      </rPr>
      <t xml:space="preserve">          </t>
    </r>
    <r>
      <rPr>
        <sz val="10"/>
        <color theme="1"/>
        <rFont val="Arial"/>
        <family val="2"/>
      </rPr>
      <t>Omkostningsstudier</t>
    </r>
  </si>
  <si>
    <r>
      <t>-</t>
    </r>
    <r>
      <rPr>
        <sz val="10"/>
        <color theme="1"/>
        <rFont val="Times New Roman"/>
        <family val="1"/>
      </rPr>
      <t xml:space="preserve">          </t>
    </r>
    <r>
      <rPr>
        <sz val="10"/>
        <color theme="1"/>
        <rFont val="Arial"/>
        <family val="2"/>
      </rPr>
      <t>DRG-registre</t>
    </r>
  </si>
  <si>
    <r>
      <t>-</t>
    </r>
    <r>
      <rPr>
        <sz val="10"/>
        <color theme="1"/>
        <rFont val="Times New Roman"/>
        <family val="1"/>
      </rPr>
      <t xml:space="preserve">          </t>
    </r>
    <r>
      <rPr>
        <sz val="10"/>
        <color theme="1"/>
        <rFont val="Arial"/>
        <family val="2"/>
      </rPr>
      <t>Honorartabeller</t>
    </r>
  </si>
  <si>
    <r>
      <t>-</t>
    </r>
    <r>
      <rPr>
        <sz val="10"/>
        <color theme="1"/>
        <rFont val="Times New Roman"/>
        <family val="1"/>
      </rPr>
      <t xml:space="preserve">          </t>
    </r>
    <r>
      <rPr>
        <sz val="10"/>
        <color theme="1"/>
        <rFont val="Arial"/>
        <family val="2"/>
      </rPr>
      <t>Ekspertudtalelse</t>
    </r>
  </si>
  <si>
    <r>
      <t>-</t>
    </r>
    <r>
      <rPr>
        <sz val="10"/>
        <color theme="1"/>
        <rFont val="Times New Roman"/>
        <family val="1"/>
      </rPr>
      <t xml:space="preserve">          </t>
    </r>
    <r>
      <rPr>
        <sz val="10"/>
        <color theme="1"/>
        <rFont val="Arial"/>
        <family val="2"/>
      </rPr>
      <t>Data-on-file</t>
    </r>
  </si>
  <si>
    <t>Data kan ligeledes basere sig på litteratur om hændelser mv. som tilknyttes en enhedsomkostning.</t>
  </si>
  <si>
    <r>
      <t>I fanen ’</t>
    </r>
    <r>
      <rPr>
        <i/>
        <sz val="10"/>
        <color theme="1"/>
        <rFont val="Arial"/>
        <family val="2"/>
      </rPr>
      <t>Kildeliste</t>
    </r>
    <r>
      <rPr>
        <sz val="10"/>
        <color theme="1"/>
        <rFont val="Arial"/>
        <family val="2"/>
      </rPr>
      <t>’ indskrives hver enkelt kilde med et kildenummer, kildetype (f.eks. randomiseret klinisk studie, observationsstudie, ekspertvurdering, database osv.) samt en beskrivelse af kilden, herunder f.eks. titel indhold og ophav (f.eks. en Digital Object Identificer (DOI) hvis kilden er en publikation). Ansøger skal ligeledes tydeliggøre, hvornår et estimat i omkostningsskitsen er ansøgers eget bud på en værdi eller et omkostningselement.</t>
    </r>
  </si>
  <si>
    <r>
      <t>Når en kilde indgår som datagrundlag i omkostningsskitsen noteres kildenummeret eller kildenumrene ud for de enkelte dataelementer i hver fane under overskriften ’</t>
    </r>
    <r>
      <rPr>
        <i/>
        <sz val="10"/>
        <color theme="1"/>
        <rFont val="Arial"/>
        <family val="2"/>
      </rPr>
      <t>Kildehenvisning</t>
    </r>
    <r>
      <rPr>
        <sz val="10"/>
        <color theme="1"/>
        <rFont val="Arial"/>
        <family val="2"/>
      </rPr>
      <t>’. Anvender ansøger data, som ansøger vurderer er fortroligt, er det ansøgers ansvar at gøre Sekretariatet opmærksom på, hvornår disse data indgår. Her kan data f.eks. markeres med gult, eller tilknyttes en kommentar med markering af, at det pågældende data er fortroligt. Alle produktpriser som ikke allerede er offentligt tilgængelige behandles fortroligt af Behandlingsrådet.</t>
    </r>
  </si>
  <si>
    <t xml:space="preserve">          Resultater</t>
  </si>
  <si>
    <t>ESTIMERET OMKOSTNINGSFORSKEL PER PATIENT</t>
  </si>
  <si>
    <t>Teknologi</t>
  </si>
  <si>
    <t>Praksis/Speciall.</t>
  </si>
  <si>
    <t>Sum</t>
  </si>
  <si>
    <t>Sundhedsteknologi</t>
  </si>
  <si>
    <t xml:space="preserve">Alternativ </t>
  </si>
  <si>
    <t>Difference</t>
  </si>
  <si>
    <t xml:space="preserve">          Overordnede Input</t>
  </si>
  <si>
    <t>Generel input relateret til teknologi og alternativ</t>
  </si>
  <si>
    <t>Sundhedsteknologien</t>
  </si>
  <si>
    <t>Input</t>
  </si>
  <si>
    <t>Kildehenvisning</t>
  </si>
  <si>
    <t>Kommentarfelt</t>
  </si>
  <si>
    <t>Tidshorisont (år)</t>
  </si>
  <si>
    <t>1, 2</t>
  </si>
  <si>
    <t>Diskonteringsrente (%)</t>
  </si>
  <si>
    <t>Hvilken sektor forventes primært at bære omkostningen?</t>
  </si>
  <si>
    <t>Anvendes teknologien til en eller flere patienter?</t>
  </si>
  <si>
    <t>Flergangsudstyr</t>
  </si>
  <si>
    <t>Tydeliggør om udstyret er engangsudstyr, eller forventes anvendt på flere patienter (f.eks. en scanner eller en seng)</t>
  </si>
  <si>
    <r>
      <t xml:space="preserve">Forventet årlig antal anvendelser for teknologien per patient </t>
    </r>
    <r>
      <rPr>
        <i/>
        <sz val="10"/>
        <color theme="1"/>
        <rFont val="Arial"/>
        <family val="2"/>
      </rPr>
      <t>(hvis teknologien er udgjort af flere enkeltdele med forskelle i anvendelsesfrekvens, levetid og pris skal dette afspejles.Tilføj celler efter behov.)</t>
    </r>
  </si>
  <si>
    <t>Tydeliggør anvendelsesmønsteret. Er der for udstyret f.eks. tale om, at teknologien anvendes 3 gange per patient, eller 1 gang, i tidshorisonten.</t>
  </si>
  <si>
    <t>Forventet levetid (år)</t>
  </si>
  <si>
    <t>Markedspris (eksisterende) eller maximal indkøbspris (ny) (DKK)</t>
  </si>
  <si>
    <t>Annuitetsfaktor</t>
  </si>
  <si>
    <t>Årlig omkostning (DKK)</t>
  </si>
  <si>
    <t>Årlig omkostning per patient (DKK)</t>
  </si>
  <si>
    <t>Omkostning per patient i tidshorisonten (DKK)</t>
  </si>
  <si>
    <t>Alternativet</t>
  </si>
  <si>
    <r>
      <t xml:space="preserve">Forventet årlig antal anvendelser for alternativet </t>
    </r>
    <r>
      <rPr>
        <i/>
        <sz val="10"/>
        <color theme="1"/>
        <rFont val="Arial"/>
        <family val="2"/>
      </rPr>
      <t>(hvis teknologien er udgjort af flere enkeltdele med forskelle i anvendelsesfrekvens, levetid og pris skal dette afspejles.Tilføj celler efter behov.)</t>
    </r>
  </si>
  <si>
    <t>Afskrivning ved flere tidsperioder</t>
  </si>
  <si>
    <t>Såfremt der er behov for afskrivning af flere tidsperioder skal ansøger selv redigere Omkostningsskitsen i et omfang så skitsen kan inddrage dette. Denne version af Omkostningsskitsen indeholder ikke funktionaliteten.</t>
  </si>
  <si>
    <t>Input table</t>
  </si>
  <si>
    <t>Praksis- &amp; Speciallæge</t>
  </si>
  <si>
    <t>Engangsudstyr</t>
  </si>
  <si>
    <t xml:space="preserve">          Hospitalsperspektiv</t>
  </si>
  <si>
    <t>Ja</t>
  </si>
  <si>
    <t>Nej</t>
  </si>
  <si>
    <t>Er der (meningsfulde) omkostningsforskelle i denne sektor?</t>
  </si>
  <si>
    <t>(Hvis nej så undlad at udfylde arket)</t>
  </si>
  <si>
    <t>Omkostninger per patient til sundhedsteknologien</t>
  </si>
  <si>
    <t>Omkostninger per patient til alternativet</t>
  </si>
  <si>
    <t>SUNDHEDSTEKNOLOGI</t>
  </si>
  <si>
    <t>Personale</t>
  </si>
  <si>
    <t>Antal</t>
  </si>
  <si>
    <t>Enhed</t>
  </si>
  <si>
    <t>Timeløn</t>
  </si>
  <si>
    <t>Tid (timer)</t>
  </si>
  <si>
    <t>Læge</t>
  </si>
  <si>
    <t>person</t>
  </si>
  <si>
    <t>Sygeplejerske</t>
  </si>
  <si>
    <t>Portør</t>
  </si>
  <si>
    <t>Lægesekretær</t>
  </si>
  <si>
    <t>…</t>
  </si>
  <si>
    <t>Total</t>
  </si>
  <si>
    <t xml:space="preserve"> </t>
  </si>
  <si>
    <t>Materialer</t>
  </si>
  <si>
    <t>Enhedspris</t>
  </si>
  <si>
    <t>Materiale 1</t>
  </si>
  <si>
    <t>stk</t>
  </si>
  <si>
    <t>Materiale 2</t>
  </si>
  <si>
    <t>kasse</t>
  </si>
  <si>
    <t>Materiale 3</t>
  </si>
  <si>
    <t>meter</t>
  </si>
  <si>
    <t>Materiale 4</t>
  </si>
  <si>
    <t>kilo</t>
  </si>
  <si>
    <t>Omk.Element</t>
  </si>
  <si>
    <t>Element 1</t>
  </si>
  <si>
    <t>Element 2</t>
  </si>
  <si>
    <t>Element 3</t>
  </si>
  <si>
    <t>Element 4</t>
  </si>
  <si>
    <t>ALTERNATIV</t>
  </si>
  <si>
    <t xml:space="preserve">          Praksis- &amp; Speciallægeperspektiv</t>
  </si>
  <si>
    <t>Ydelser</t>
  </si>
  <si>
    <t>Konsultation</t>
  </si>
  <si>
    <t>møde</t>
  </si>
  <si>
    <t>Sygebesøg</t>
  </si>
  <si>
    <t>besøg</t>
  </si>
  <si>
    <t>Telefonkons.</t>
  </si>
  <si>
    <t>opkald</t>
  </si>
  <si>
    <t xml:space="preserve">          Kommunalperspektiv</t>
  </si>
  <si>
    <t>Kommunallæge</t>
  </si>
  <si>
    <t>Ergoterapeut</t>
  </si>
  <si>
    <t>Fysioterapeut</t>
  </si>
  <si>
    <t>Hjælpemiddel 1</t>
  </si>
  <si>
    <t>Hjælpemiddel 2</t>
  </si>
  <si>
    <t>Hjælpemiddel 3</t>
  </si>
  <si>
    <t>Hjælpemiddel 4</t>
  </si>
  <si>
    <t>Genoptræning</t>
  </si>
  <si>
    <t>Hjemmepleje</t>
  </si>
  <si>
    <t xml:space="preserve">          Patientperspektivet</t>
  </si>
  <si>
    <t>Personer</t>
  </si>
  <si>
    <t>Pårørende</t>
  </si>
  <si>
    <t>Transport</t>
  </si>
  <si>
    <t>Tur/retur</t>
  </si>
  <si>
    <t>Takst</t>
  </si>
  <si>
    <t>Receptpligtig Med.</t>
  </si>
  <si>
    <t>Medicin 1</t>
  </si>
  <si>
    <t>sprøjte</t>
  </si>
  <si>
    <t>Medicin 2</t>
  </si>
  <si>
    <t>pille</t>
  </si>
  <si>
    <t>Medicin 3</t>
  </si>
  <si>
    <t>kapsel</t>
  </si>
  <si>
    <t>Medicin 4</t>
  </si>
  <si>
    <t>spray</t>
  </si>
  <si>
    <t xml:space="preserve">          Eksempel på omkostningsskitse</t>
  </si>
  <si>
    <t>Overvejelser fra ansøger</t>
  </si>
  <si>
    <t>SUNDHEDSØKONOMISKE OVERVEJELSER AF RELEVANS FOR ANSØGNINGEN</t>
  </si>
  <si>
    <t>Overvejelser omkring overheadomkostninger</t>
  </si>
  <si>
    <t>Forventes det, at der i evalueringen af sundhedsteknologien er relevante forhold for overheadomkostninger som skal inddrages i et evalueringsdesign? Hvis ja; hvilke forhold skal inddrages og hvad er langtidseffekterne af dem?</t>
  </si>
  <si>
    <t>Overvejelser omkring implementeringsomkostninger</t>
  </si>
  <si>
    <t>Forventes det, at der i evalueringen af sundhedsteknologien er relevante forhold forbundet med implementering af sundhedsteknologien som skal inddrages i et evalueringsdesign? Hvis ja; hvilke forhold skal inddrages og hvad er de forventede omkostninger?</t>
  </si>
  <si>
    <t>Andre overvejelser fra ansøger</t>
  </si>
  <si>
    <t>Forventes det, at der i evalueringen af sundhedsteknologien er andre forhold og overvejelser som er relevante at tænke ind i evalueringsdesignet, som ikke opfanges af evalueringsforslag og omkostningsskitsen? Hvis ja; hvilke og hvorfor?</t>
  </si>
  <si>
    <t>REFERENCER OG KILDEMATERIALER</t>
  </si>
  <si>
    <t>Nummer</t>
  </si>
  <si>
    <t>Type</t>
  </si>
  <si>
    <t>Kilde</t>
  </si>
  <si>
    <t>Artikel</t>
  </si>
  <si>
    <t>Count Ican, Add Ucan.  Adults: there are a lot of them.  Important Information Journal.  2012;45:342-349.</t>
  </si>
  <si>
    <t>Data on file.  Market share analysis. Itake Share Company market analysis, 2013.</t>
  </si>
  <si>
    <r>
      <t xml:space="preserve">Expensive Drug Prices.  </t>
    </r>
    <r>
      <rPr>
        <i/>
        <sz val="10"/>
        <color indexed="8"/>
        <rFont val="Arial"/>
        <family val="2"/>
      </rPr>
      <t xml:space="preserve">Imake Books Publishing.  </t>
    </r>
    <r>
      <rPr>
        <sz val="10"/>
        <color theme="1"/>
        <rFont val="Arial"/>
        <family val="2"/>
      </rPr>
      <t>New York, NY. 2012.</t>
    </r>
  </si>
  <si>
    <t>Good IM, Better UR.  Generic drugs are just as good.  Another Journal.  2011;43:349-353.</t>
  </si>
  <si>
    <r>
      <t xml:space="preserve">Hospital Stays are Expensive. </t>
    </r>
    <r>
      <rPr>
        <i/>
        <sz val="10"/>
        <color indexed="8"/>
        <rFont val="Arial"/>
        <family val="2"/>
      </rPr>
      <t>Ilike Costing Publishing</t>
    </r>
    <r>
      <rPr>
        <sz val="10"/>
        <color theme="1"/>
        <rFont val="Arial"/>
        <family val="2"/>
      </rPr>
      <t>.  Somewhere, NJ. 2013.</t>
    </r>
  </si>
  <si>
    <t>Know-Itall, I. New drug is good.  Important Journal. 2013;87:213-215.</t>
  </si>
  <si>
    <t>Know-Itall I, Smart M.  No treatment requires no hospitalizations. Journal of Common Sense. 2010;13:14-23.</t>
  </si>
  <si>
    <t>Later CU, Now ICU.  Efficacy is good. Great Journal. 2011;53:23-34.</t>
  </si>
  <si>
    <t>Quack, DR.  Diagnosing 1001 Diseases.  High Tier Journal.  1960;1:1-1001.</t>
  </si>
  <si>
    <t>Smart, UR. Prevalence of everyone has disease. Journal of Very Important Stuff.  2011;23(1):1-5.</t>
  </si>
  <si>
    <t>Trustme, U. All branded drugs are best.  Journal of Clinical Goodness. 2012;35;87-95.</t>
  </si>
  <si>
    <t>Yu C.  Untreated patients have lots of hospitalizations. Journal of Hospital Counting. 2012.65;31-42.</t>
  </si>
  <si>
    <t xml:space="preserve">          Nøgletal</t>
  </si>
  <si>
    <t>ØKONOMISKE NØGLETAL OG REFERENCER</t>
  </si>
  <si>
    <t>Hospitalssektor</t>
  </si>
  <si>
    <t>Stillingsbetegnelse</t>
  </si>
  <si>
    <t>Effektiv</t>
  </si>
  <si>
    <t xml:space="preserve">Reference  </t>
  </si>
  <si>
    <t>timeløn, DKK</t>
  </si>
  <si>
    <t>Ledende overlæger/professorer</t>
  </si>
  <si>
    <t>krl</t>
  </si>
  <si>
    <t>Overlæger, løntrinsaflønnede (ikke ledende)</t>
  </si>
  <si>
    <t>Øvrige underordnede læger</t>
  </si>
  <si>
    <t>Ledende sygeplejerske</t>
  </si>
  <si>
    <t>Ledende bioanalytiker</t>
  </si>
  <si>
    <t>Ledende ergoterapeuter</t>
  </si>
  <si>
    <t>Ledende fysioterapeuter</t>
  </si>
  <si>
    <t>Ledende jordemødre</t>
  </si>
  <si>
    <t>Ledende radiografer</t>
  </si>
  <si>
    <t>Sygeplejerske, ikke-ledende</t>
  </si>
  <si>
    <t>Bioanalytikere, ikke-ledende</t>
  </si>
  <si>
    <t>Ergoterapeuter, ikke-ledende</t>
  </si>
  <si>
    <t>Fysioterapeuter, ikke-ledende</t>
  </si>
  <si>
    <t>Jordemødre, ikke-ledende</t>
  </si>
  <si>
    <t>Radiografer, ikke-ledende</t>
  </si>
  <si>
    <t>Laboranter, ikke-ledende</t>
  </si>
  <si>
    <t>Ernæringsassistenter, ikke-ledende</t>
  </si>
  <si>
    <t>Social- og sundhedsassistenter</t>
  </si>
  <si>
    <t>Sygehusportører, uspec.</t>
  </si>
  <si>
    <t>Specialister, it-personale</t>
  </si>
  <si>
    <t>Lægesekretærer, uspec.</t>
  </si>
  <si>
    <t>DRG-Takster</t>
  </si>
  <si>
    <t>Takstnavn, somatiske takster</t>
  </si>
  <si>
    <t>Kode</t>
  </si>
  <si>
    <t>Takst, DKK</t>
  </si>
  <si>
    <t>Kontrol af medicinpumpe</t>
  </si>
  <si>
    <t>01PR03</t>
  </si>
  <si>
    <t>DRG-takster 2022</t>
  </si>
  <si>
    <t>Kontrolundersøgelse</t>
  </si>
  <si>
    <t>23MA04</t>
  </si>
  <si>
    <t>Mammografi, kompliceret</t>
  </si>
  <si>
    <t>30PR13</t>
  </si>
  <si>
    <t>MR-vejledt Strålebehandling</t>
  </si>
  <si>
    <t>27PR03</t>
  </si>
  <si>
    <t>Trombolysebehandling af akut apopleksi</t>
  </si>
  <si>
    <t>01MP11</t>
  </si>
  <si>
    <t>Postoperative og posttraumatiske infektioner, m. kompl. faktorer</t>
  </si>
  <si>
    <t>18MA02</t>
  </si>
  <si>
    <t>Komplikationer ved behandling, u. kompl. bidiag.</t>
  </si>
  <si>
    <t>21MA03</t>
  </si>
  <si>
    <t>Rehabilitering</t>
  </si>
  <si>
    <t>23MA01</t>
  </si>
  <si>
    <t>Langliggertakst</t>
  </si>
  <si>
    <t>2.185 pr. dag</t>
  </si>
  <si>
    <t>Psykiatritakster, stationære og ambulante takster</t>
  </si>
  <si>
    <t>Sengedag</t>
  </si>
  <si>
    <t>Psykiatritakster 2022</t>
  </si>
  <si>
    <t>Ambulant</t>
  </si>
  <si>
    <t>Færdigbehandlet</t>
  </si>
  <si>
    <t>Almen praksis</t>
  </si>
  <si>
    <t>§50 Grundydelse</t>
  </si>
  <si>
    <t>Ydelsesnummer</t>
  </si>
  <si>
    <t>Honorar, DKK</t>
  </si>
  <si>
    <t>Honorartabel</t>
  </si>
  <si>
    <t>Behandling af 2. sikrede i samme hjem (§66 stk. 1)</t>
  </si>
  <si>
    <t>E-konsultation (herunder med kommunens plejepersonale)</t>
  </si>
  <si>
    <r>
      <t>Årsstatus (Aftalt specifik forebyggelsesindsats)</t>
    </r>
    <r>
      <rPr>
        <vertAlign val="superscript"/>
        <sz val="10"/>
        <rFont val="Arial"/>
        <family val="2"/>
      </rPr>
      <t>1</t>
    </r>
  </si>
  <si>
    <t>Telefonkonsultation</t>
  </si>
  <si>
    <r>
      <t>Sygebesøg indtil 4 km (zone 1)</t>
    </r>
    <r>
      <rPr>
        <vertAlign val="superscript"/>
        <sz val="10"/>
        <rFont val="Arial"/>
        <family val="2"/>
      </rPr>
      <t>2</t>
    </r>
  </si>
  <si>
    <r>
      <t>Sygebesøg fra påbegyndt 5 km indtil 8 km (zone II)</t>
    </r>
    <r>
      <rPr>
        <vertAlign val="superscript"/>
        <sz val="10"/>
        <rFont val="Arial"/>
        <family val="2"/>
      </rPr>
      <t xml:space="preserve"> 2</t>
    </r>
  </si>
  <si>
    <r>
      <t>Sygebesøg fra påbegyndt 9 km indtil 12 km (zone III)</t>
    </r>
    <r>
      <rPr>
        <vertAlign val="superscript"/>
        <sz val="10"/>
        <rFont val="Arial"/>
        <family val="2"/>
      </rPr>
      <t xml:space="preserve"> 2</t>
    </r>
  </si>
  <si>
    <r>
      <t>Sygebesøg fra påbegyndt 13 km indtil 16 km (zone IV)</t>
    </r>
    <r>
      <rPr>
        <vertAlign val="superscript"/>
        <sz val="10"/>
        <rFont val="Arial"/>
        <family val="2"/>
      </rPr>
      <t xml:space="preserve"> 2</t>
    </r>
  </si>
  <si>
    <r>
      <t>Sygebesøg fra påbegyndt 17 km indtil 20 km (zone V)</t>
    </r>
    <r>
      <rPr>
        <vertAlign val="superscript"/>
        <sz val="10"/>
        <rFont val="Arial"/>
        <family val="2"/>
      </rPr>
      <t xml:space="preserve"> 2</t>
    </r>
  </si>
  <si>
    <r>
      <t>Sygebesøg fra påbegyndt 21 km til sygebesøgsstedet</t>
    </r>
    <r>
      <rPr>
        <vertAlign val="superscript"/>
        <sz val="10"/>
        <rFont val="Arial"/>
        <family val="2"/>
      </rPr>
      <t>2</t>
    </r>
  </si>
  <si>
    <t>For hver påbegyndt km ud over 21 km (tillægsydelse)</t>
  </si>
  <si>
    <t>§51 Tillægsydelser</t>
  </si>
  <si>
    <t>Blodtagning fra blodåre pr. forsendelse</t>
  </si>
  <si>
    <t>Biopsi med efterfølgende mikroskopisk us. hos patolog inkl. forsendelse</t>
  </si>
  <si>
    <t>Fjernelse af subkutane eller dybereliggende svulster inkl. evt. forsendelse</t>
  </si>
  <si>
    <t>Forsendelse af biologisk materiale ekskl. blodprøver (omfatter også indsendelse af urin til undersøgelse for mikroalbuminuri og podning)</t>
  </si>
  <si>
    <t>Instruktion i brug af flg. kliniske skemaer: Hjemmeblodtryk, Væske/vand (voksen), Væske/vand (barn), DAN-PSS</t>
  </si>
  <si>
    <t>§60 Laboratorieundersøgelser</t>
  </si>
  <si>
    <t>Urinundersøgelse ved stix</t>
  </si>
  <si>
    <t>Maskinel leukocyt- og differentialtælling</t>
  </si>
  <si>
    <t>C-reaktivt protein (CRP)</t>
  </si>
  <si>
    <t>PP-INR (koagulationsfaktorer)</t>
  </si>
  <si>
    <t>Speciallægepraksis</t>
  </si>
  <si>
    <t>Dermatologi, §1, stk. 1</t>
  </si>
  <si>
    <t>E-mail konsultation</t>
  </si>
  <si>
    <t>Takstkort 21A</t>
  </si>
  <si>
    <t>Telefonisk rådgivning / rådgivning pr. EDIFACT til praktiserende læge</t>
  </si>
  <si>
    <t>1. konsultation</t>
  </si>
  <si>
    <t>Senere konsultation</t>
  </si>
  <si>
    <t>Teledermatologi</t>
  </si>
  <si>
    <t>Neurologi §1, stk. 1</t>
  </si>
  <si>
    <t>Takstkort 20C</t>
  </si>
  <si>
    <t>Telefonisk rådgivning til praktiserende læge</t>
  </si>
  <si>
    <t>1. konsultation - den indledende samtale</t>
  </si>
  <si>
    <t>Øjenlægehjælp §1, stk. 1</t>
  </si>
  <si>
    <t>Takstkort 14B</t>
  </si>
  <si>
    <t>Telefonkonsulation</t>
  </si>
  <si>
    <t>Diabetisk øjenundersøgelse</t>
  </si>
  <si>
    <t>Fotoscreening for diabetisk øjensygdom</t>
  </si>
  <si>
    <t>Reumatologi (fysiurgi) §1, stk. 1</t>
  </si>
  <si>
    <t>Takstkort 28A</t>
  </si>
  <si>
    <t>Telefonisk rådgivning / rådgivning pr. EDIFACT til praktiserende speciallæge</t>
  </si>
  <si>
    <t>Telemedicinsk videokonsultation</t>
  </si>
  <si>
    <t>Kontrol af patienter i DMARD-behandling via telefon eller e-mail</t>
  </si>
  <si>
    <t>Kommunalsektor</t>
  </si>
  <si>
    <t>Effektiv timeløn, DKK</t>
  </si>
  <si>
    <t>Kommunallæge 15 - timer/uge</t>
  </si>
  <si>
    <t xml:space="preserve">Plejehjemsassistenter </t>
  </si>
  <si>
    <t xml:space="preserve">Social- og sundhedsassistenter </t>
  </si>
  <si>
    <t>Social- og sundhedshjælpere</t>
  </si>
  <si>
    <t xml:space="preserve">Sygehjælpere </t>
  </si>
  <si>
    <t xml:space="preserve">Ledende ergoterapeuter </t>
  </si>
  <si>
    <t xml:space="preserve">Ledende fysioterapeuter </t>
  </si>
  <si>
    <t xml:space="preserve">Ledende sundhedsplejersker </t>
  </si>
  <si>
    <t>Ledende sygeplejersker</t>
  </si>
  <si>
    <t>Ikke-ledende ergoterapeuter</t>
  </si>
  <si>
    <t>Ikke-ledende fysioterapeuter</t>
  </si>
  <si>
    <t>Ikke-ledende sundhedsplejersker</t>
  </si>
  <si>
    <t xml:space="preserve">Ikke-ledende sygeplejersker </t>
  </si>
  <si>
    <t>3,51 DKK/km</t>
  </si>
  <si>
    <t>Skattestyrelsen</t>
  </si>
  <si>
    <t>Patienter og pårørende</t>
  </si>
  <si>
    <t>Tid brugt på behandling</t>
  </si>
  <si>
    <t>271,80DKK/time</t>
  </si>
  <si>
    <t>www.statistikbanken.dk</t>
  </si>
  <si>
    <t>Transportomkostninger pr. besøg på sygehus</t>
  </si>
  <si>
    <t>140DKK/besøg eller 3,51DKK/km</t>
  </si>
  <si>
    <t>www.sktst.dk www.kl.dk</t>
  </si>
  <si>
    <t>DRG 2022</t>
  </si>
  <si>
    <t>DRG 2021</t>
  </si>
  <si>
    <t>DRG 2022 navn</t>
  </si>
  <si>
    <t>TAKST 2022</t>
  </si>
  <si>
    <t>TAKST 2021</t>
  </si>
  <si>
    <t>TRIMPUNKT 2022</t>
  </si>
  <si>
    <t>VARIGHEDSKRAV</t>
  </si>
  <si>
    <t>01MA01</t>
  </si>
  <si>
    <t>Svulster i nervesystemet, pat. mindst 18 år</t>
  </si>
  <si>
    <t>&gt;=12</t>
  </si>
  <si>
    <t>01MA02</t>
  </si>
  <si>
    <t>Sygdomme og skader på rygmarven</t>
  </si>
  <si>
    <t>01MA03</t>
  </si>
  <si>
    <t>Infektion i nervesystemet ekskl. virus meningit</t>
  </si>
  <si>
    <t>01MA04</t>
  </si>
  <si>
    <t>Sygdomme i hjernenerver og perifere nerver</t>
  </si>
  <si>
    <t>01MA05</t>
  </si>
  <si>
    <t>Specifikke karsygdomme i hjernen ekskl. forbigående utilstrækkelig
blodforsyning til hjerne</t>
  </si>
  <si>
    <t>01MA06</t>
  </si>
  <si>
    <t>Degenerative sygdomme i nervesystemet</t>
  </si>
  <si>
    <t>01MA07</t>
  </si>
  <si>
    <t>Dissemineret sklerose og cerebellar ataxi</t>
  </si>
  <si>
    <t>01MA08</t>
  </si>
  <si>
    <t>Anfaldssygdomme og hovedpine, pat. under 1 år</t>
  </si>
  <si>
    <t>01MA09</t>
  </si>
  <si>
    <t>Anfaldssygdomme og hovedpine, pat. 1-17 år</t>
  </si>
  <si>
    <t>01MA10</t>
  </si>
  <si>
    <t>Anfaldssygdomme og hovedpine, pat. mindst 18 år</t>
  </si>
  <si>
    <t>01MA11</t>
  </si>
  <si>
    <t>Hovedtraumer ekskl. hjernerystelse</t>
  </si>
  <si>
    <t>01MA12</t>
  </si>
  <si>
    <t>Hjernerystelse</t>
  </si>
  <si>
    <t>01MA13</t>
  </si>
  <si>
    <t>Forbigående utilstrækkelig blodforsyning til hjerne og okklusion af
præcerebrale arterier</t>
  </si>
  <si>
    <t>01MA14</t>
  </si>
  <si>
    <t>Feberkramper, pat. 0-17 år</t>
  </si>
  <si>
    <t>01MA15</t>
  </si>
  <si>
    <t>Andre specifikke sygdomme i nervesystemet, pat. mindst 18 år</t>
  </si>
  <si>
    <t>01MA16</t>
  </si>
  <si>
    <t>Andre specifikke sygdomme i nervesystemet, pat. 0-17 år</t>
  </si>
  <si>
    <t>01MA17</t>
  </si>
  <si>
    <t>Andre uspecifikke sygdomme i nervesystemet</t>
  </si>
  <si>
    <t>01MA18</t>
  </si>
  <si>
    <t>Observation for sygdom i nervesystemet</t>
  </si>
  <si>
    <t>01MA98</t>
  </si>
  <si>
    <t>MDC01 1-dagsgruppe, pat. mindst 7 år</t>
  </si>
  <si>
    <t>&lt;12</t>
  </si>
  <si>
    <t>01MA99</t>
  </si>
  <si>
    <t>MDC01 1-dagsgruppe, pat. 0-6 år</t>
  </si>
  <si>
    <t>01MP01</t>
  </si>
  <si>
    <t>Instrumenteret stabilisering af hvirvelsøjle ved sygdomme i nervesystemet</t>
  </si>
  <si>
    <t>01MP02</t>
  </si>
  <si>
    <t>Rygmarvsoperationer</t>
  </si>
  <si>
    <t>01MP03</t>
  </si>
  <si>
    <t>Carotiskirurgi</t>
  </si>
  <si>
    <t>01MP04</t>
  </si>
  <si>
    <t>Indgreb på karpaltunnel</t>
  </si>
  <si>
    <t>01MP05</t>
  </si>
  <si>
    <t>Operationer på hjernenerver, perifere nerver og nervesystem i øvrigt, m.
kompl. bidiag.</t>
  </si>
  <si>
    <t>01MP06</t>
  </si>
  <si>
    <t>Operationer på hjernenerver, perifere nerver og nervesystem i øvrigt, u.
kompl. bidiag.</t>
  </si>
  <si>
    <t>01MP07</t>
  </si>
  <si>
    <t>Behandling med højdosis immunglobulin ved sygdom i nervesystemet</t>
  </si>
  <si>
    <t>01MP08</t>
  </si>
  <si>
    <t>Medicinske sygdomme i nervesystemet med dialyse</t>
  </si>
  <si>
    <t>01MP09</t>
  </si>
  <si>
    <t>Medicinske sygdomme i nervesystemet med plasmaferese</t>
  </si>
  <si>
    <t>01MP10</t>
  </si>
  <si>
    <t>Udredning med lumbal perfusionsmåling</t>
  </si>
  <si>
    <t>01MP12</t>
  </si>
  <si>
    <t>Video-EEG døgnmonitorering</t>
  </si>
  <si>
    <t>01PR01</t>
  </si>
  <si>
    <t>Fjernelse el. behandling af nerve</t>
  </si>
  <si>
    <t>01PR02</t>
  </si>
  <si>
    <t>Neurorehabilitering og rygmarvsskader</t>
  </si>
  <si>
    <t>01SP01</t>
  </si>
  <si>
    <t>Sammedagspakke: Blodprop i hjernen, udredning</t>
  </si>
  <si>
    <t>02MA01</t>
  </si>
  <si>
    <t>Øvrige indlæggelser eller besøg ved øjensygdomme</t>
  </si>
  <si>
    <t>02MP01</t>
  </si>
  <si>
    <t>Kombinerede operationer på nethinde, årehinde og glaslegeme, m.
generel anæstesi</t>
  </si>
  <si>
    <t>02MP02</t>
  </si>
  <si>
    <t>Kombinerede operationer på nethinde, årehinde og glaslegeme, u. generel
anæstesi</t>
  </si>
  <si>
    <t>02MP03</t>
  </si>
  <si>
    <t>Kombinerede operationer ved perforerende øjentraumer</t>
  </si>
  <si>
    <t>02MP04</t>
  </si>
  <si>
    <t>Dobbelt-operationer, øjenmuskler, hornhinde og sklera</t>
  </si>
  <si>
    <t>02MP05</t>
  </si>
  <si>
    <t>Hornhindetransplantation</t>
  </si>
  <si>
    <t>02MP06</t>
  </si>
  <si>
    <t>Store operationer, nethinde, årehinde og glaslegeme, m. generel anæstesi</t>
  </si>
  <si>
    <t>02MP07</t>
  </si>
  <si>
    <t>Store operationer, nethinde, årehinde og glaslegeme, u. generel anæstesi</t>
  </si>
  <si>
    <t>02MP08</t>
  </si>
  <si>
    <t>Store operationer, øjenlåg, øjenæble og forreste øjenkammer mm, m.
generel anæstesi</t>
  </si>
  <si>
    <t>02MP09</t>
  </si>
  <si>
    <t>Store operationer, øjenlåg, øjenæble og forreste øjenkammer mm, u.
generel anæstesi</t>
  </si>
  <si>
    <t>02MP10</t>
  </si>
  <si>
    <t>Store operationer, øjenhule, øjenmuskler, konjunktiva og linse, m. generel
anæstesi</t>
  </si>
  <si>
    <t>02MP11</t>
  </si>
  <si>
    <t>Store operationer, øjenhule, øjenmuskler, konjunktiva og linse, u. generel
anæstesi</t>
  </si>
  <si>
    <t>02MP12</t>
  </si>
  <si>
    <t>Større operationer, tåreveje, øjenæble, nethinde, årehinde og glaslegeme,
m. generel anæstesi</t>
  </si>
  <si>
    <t>02MP13</t>
  </si>
  <si>
    <t>Større operationer, tåreveje, øjenæble, nethinde, årehinde og glaslegeme,
u. generel anæstesi</t>
  </si>
  <si>
    <t>02MP14</t>
  </si>
  <si>
    <t>Større operationer, hornhinde og sclera</t>
  </si>
  <si>
    <t>02MP15</t>
  </si>
  <si>
    <t>Større operationer, øvrige, m. generel anæstesi</t>
  </si>
  <si>
    <t>02MP16</t>
  </si>
  <si>
    <t>Større operationer, øvrige, u. generel anæstesi</t>
  </si>
  <si>
    <t>02MP17</t>
  </si>
  <si>
    <t>Mindre operationer, øjenlåg, øjenmuskler, konjunktiva, nethinde og
glaslegeme, m. generel anæstesi</t>
  </si>
  <si>
    <t>02MP18</t>
  </si>
  <si>
    <t>Mindre operationer, øjenlåg, øjenmuskler, konjunktiva, nethinde og
glaslegeme, u. generel anæstesi</t>
  </si>
  <si>
    <t>02MP19</t>
  </si>
  <si>
    <t>Grå stær operationer med toriske linser</t>
  </si>
  <si>
    <t>02MP20</t>
  </si>
  <si>
    <t>Grå stær operationer, m. generel anæstesi</t>
  </si>
  <si>
    <t>02MP21</t>
  </si>
  <si>
    <t>Grå stær operationer, u. generel anæstesi</t>
  </si>
  <si>
    <t>02MP22</t>
  </si>
  <si>
    <t>Mindre operationer, øvrige, m. generel anæstesi</t>
  </si>
  <si>
    <t>02MP23</t>
  </si>
  <si>
    <t>Mindre operationer, øvrige, u. generel anæstesi</t>
  </si>
  <si>
    <t>02MP24</t>
  </si>
  <si>
    <t>Laserbehandling</t>
  </si>
  <si>
    <t>02PR01</t>
  </si>
  <si>
    <t>Øjenundersøgelse, mindre</t>
  </si>
  <si>
    <t>02SP01</t>
  </si>
  <si>
    <t>Sammedagspakke: Injektion, angiostatisk lægemiddel, m.
øjenundersøgelse</t>
  </si>
  <si>
    <t>02SP02</t>
  </si>
  <si>
    <t>Sammedagspakke: Injektion, øvrige lægemidler, m. øjenundersøgelse</t>
  </si>
  <si>
    <t>02SP03</t>
  </si>
  <si>
    <t>Sammedagspakke: Laserbehandling, m. øjenundersøgelse</t>
  </si>
  <si>
    <t>02SP04</t>
  </si>
  <si>
    <t>Sammedagspakke: Øjenundersøgelser, flere større</t>
  </si>
  <si>
    <t>02SP05</t>
  </si>
  <si>
    <t>Sammedagspakke: Øjenundersøgelser, større + mindre</t>
  </si>
  <si>
    <t>02SP06</t>
  </si>
  <si>
    <t>Sammedagspakke: Øjenundersøgelser, flere mindre</t>
  </si>
  <si>
    <t>03MA01</t>
  </si>
  <si>
    <t>Ondartede sygdomme i øre, næse, mund og hals inkl. strube, pat. mindst
18 år</t>
  </si>
  <si>
    <t>03MA02</t>
  </si>
  <si>
    <t>Svimmelhed</t>
  </si>
  <si>
    <t>03MA03</t>
  </si>
  <si>
    <t>Næseblødning</t>
  </si>
  <si>
    <t>03MA04</t>
  </si>
  <si>
    <t>Mellemørebetændelse og øvre luftvejsinfektion, pat. mindst 18 år, m.
kompl. bidiag.</t>
  </si>
  <si>
    <t>03MA05</t>
  </si>
  <si>
    <t>Mellemørebetændelse og øvre luftvejsinfektion, pat. mindst 18 år, u.
kompl. bidiag.</t>
  </si>
  <si>
    <t>03MA06</t>
  </si>
  <si>
    <t>Mellemørebetændelse og øvre luftvejsinfektion, pat. 0-17 år</t>
  </si>
  <si>
    <t>03MA07</t>
  </si>
  <si>
    <t>Luftrørskatar</t>
  </si>
  <si>
    <t>03MA08</t>
  </si>
  <si>
    <t>Næsetraume og næsedeformitet</t>
  </si>
  <si>
    <t>03MA09</t>
  </si>
  <si>
    <t>Andre sygdomme i øre, næse, mund og hals</t>
  </si>
  <si>
    <t>03MA10</t>
  </si>
  <si>
    <t>Observation for ondartet sygdom i øre, næse eller hals, pat. mindst 18 år</t>
  </si>
  <si>
    <t>03MA11</t>
  </si>
  <si>
    <t>Observation for godartet sygdom i øre, næse eller hals, pat. mindst 18 år</t>
  </si>
  <si>
    <t>03MA12</t>
  </si>
  <si>
    <t>Observation for godartet sygdom i øre, næse eller hals, pat. 0-17 år</t>
  </si>
  <si>
    <t>03MA98</t>
  </si>
  <si>
    <t>MDC03 1-dagsgruppe, pat. mindst 7 år</t>
  </si>
  <si>
    <t>03MA99</t>
  </si>
  <si>
    <t>MDC03 1-dagsgruppe, pat. 0-6 år</t>
  </si>
  <si>
    <t>03MP01</t>
  </si>
  <si>
    <t>Indsættelse af cochleart implantat, dobbeltsidigt</t>
  </si>
  <si>
    <t>03MP02</t>
  </si>
  <si>
    <t>Indsættelse af cochleart implantat, enkeltsidigt</t>
  </si>
  <si>
    <t>03MP03</t>
  </si>
  <si>
    <t>Tracheostomi ved mundhule- og halssygdomme</t>
  </si>
  <si>
    <t>03MP04</t>
  </si>
  <si>
    <t>Operationer på hoved og hals, kategori 1-3, m. robot</t>
  </si>
  <si>
    <t>03MP05</t>
  </si>
  <si>
    <t>Operationer på hoved og hals, kategori 1</t>
  </si>
  <si>
    <t>03MP06</t>
  </si>
  <si>
    <t>Operationer på hoved og hals, kategori 2</t>
  </si>
  <si>
    <t>03MP07</t>
  </si>
  <si>
    <t>Operationer på hoved og hals, kategori 3</t>
  </si>
  <si>
    <t>03MP08</t>
  </si>
  <si>
    <t>Operationer på hoved og hals, kategori 4</t>
  </si>
  <si>
    <t>03MP09</t>
  </si>
  <si>
    <t>Større kæbeoperationer</t>
  </si>
  <si>
    <t>03MP10</t>
  </si>
  <si>
    <t>Operation for læbe-ganespalte og choanal atresi</t>
  </si>
  <si>
    <t>03MP11</t>
  </si>
  <si>
    <t>Kombinerede rekonstruktive operationer på over- og underkæbe</t>
  </si>
  <si>
    <t>03MP12</t>
  </si>
  <si>
    <t>Frakturkirurgi på kæbe eller kæbeled</t>
  </si>
  <si>
    <t>03MP13</t>
  </si>
  <si>
    <t>Rekonstruktive operationer på kæbe eller kæbeled</t>
  </si>
  <si>
    <t>03MP14</t>
  </si>
  <si>
    <t>Operationer på øre, kategori 1</t>
  </si>
  <si>
    <t>03MP15</t>
  </si>
  <si>
    <t>Operationer på øre, kategori 2</t>
  </si>
  <si>
    <t>03MP16</t>
  </si>
  <si>
    <t>Operation på næse, kategori 1</t>
  </si>
  <si>
    <t>03MP17</t>
  </si>
  <si>
    <t>Operation på næse, kategori 2</t>
  </si>
  <si>
    <t>03MP18</t>
  </si>
  <si>
    <t>Operation på næse, kategori 3</t>
  </si>
  <si>
    <t>03MP19</t>
  </si>
  <si>
    <t>Operation på næse, kategori 4</t>
  </si>
  <si>
    <t>03MP20</t>
  </si>
  <si>
    <t>Mindre rekonstruktive operationer i mundhule og kæber</t>
  </si>
  <si>
    <t>03MP21</t>
  </si>
  <si>
    <t>Operationer på spytkirtler</t>
  </si>
  <si>
    <t>03MP22</t>
  </si>
  <si>
    <t>Dentoalveolære operationer og slimhindeoperationer</t>
  </si>
  <si>
    <t>03MP23</t>
  </si>
  <si>
    <t>Endoskopier af luftveje og spiserør</t>
  </si>
  <si>
    <t>03MP24</t>
  </si>
  <si>
    <t>Andre operationer på øre, næse, mund og hals</t>
  </si>
  <si>
    <t>03PR01</t>
  </si>
  <si>
    <t>Tandbehandling, svær</t>
  </si>
  <si>
    <t>03PR02</t>
  </si>
  <si>
    <t>Tandbehandling, middel</t>
  </si>
  <si>
    <t>03PR03</t>
  </si>
  <si>
    <t>Tandbehandling, let</t>
  </si>
  <si>
    <t>03PR04</t>
  </si>
  <si>
    <t>Procedure på øre, næse el. hals, kompliceret</t>
  </si>
  <si>
    <t>03PR05</t>
  </si>
  <si>
    <t>Procedure på øre, næse el. hals, ukompliceret</t>
  </si>
  <si>
    <t>03PR06</t>
  </si>
  <si>
    <t>Øre, næse eller hals skopier</t>
  </si>
  <si>
    <t>03PR07</t>
  </si>
  <si>
    <t>Udskiftning af processor i cochleart implantat</t>
  </si>
  <si>
    <t>03PR08</t>
  </si>
  <si>
    <t>Kontrol af cochleart implantat</t>
  </si>
  <si>
    <t>03PR09</t>
  </si>
  <si>
    <t>Auditiv verbal terapi (AVT), pat. 0-6 år</t>
  </si>
  <si>
    <t>.</t>
  </si>
  <si>
    <t>03PR10</t>
  </si>
  <si>
    <t>Audiologisk udredning, diagnostiske procedurer, pat. 0-2 år</t>
  </si>
  <si>
    <t>03PR11</t>
  </si>
  <si>
    <t>Audiologi</t>
  </si>
  <si>
    <t>03PR12</t>
  </si>
  <si>
    <t>Neonatal hørescreening, automatiserede procedurer, pat. 0-90 dage</t>
  </si>
  <si>
    <t>03SP01</t>
  </si>
  <si>
    <t>Sammedagspakke: Øre-næse-hals samt tandbehandling, flere procedurer,
kompl.</t>
  </si>
  <si>
    <t>03SP02</t>
  </si>
  <si>
    <t>Sammedagspakke: Øre-næse-hals samt tandbehandling, flere procedurer,
kompl. + ukompl.</t>
  </si>
  <si>
    <t>03SP03</t>
  </si>
  <si>
    <t>Sammedagspakke: Øre-næse-hals samt tandbehandling, flere procedurer,
ukompl.</t>
  </si>
  <si>
    <t>03SP04</t>
  </si>
  <si>
    <t>Sammedagspakke: Høreapparatsbehandling, pat. mindst 18 år</t>
  </si>
  <si>
    <t>03SP05</t>
  </si>
  <si>
    <t>Sammedagspakke: Høreapparatsbehandling, pat. 0-17 år</t>
  </si>
  <si>
    <t>03SP06</t>
  </si>
  <si>
    <t>Sammedagspakke: Svimmelhed, udredning</t>
  </si>
  <si>
    <t>03SP07</t>
  </si>
  <si>
    <t>Sammedagspakke: Udredning og diagnosticering af manglende lugte- og
smagssans</t>
  </si>
  <si>
    <t>04MA01</t>
  </si>
  <si>
    <t>Tilstand med transplanteret lunge</t>
  </si>
  <si>
    <t>04MA02</t>
  </si>
  <si>
    <t>Søvnapnø</t>
  </si>
  <si>
    <t>04MA03</t>
  </si>
  <si>
    <t>Tuberkulose uden operation</t>
  </si>
  <si>
    <t>04MA04</t>
  </si>
  <si>
    <t>Lungeemboli</t>
  </si>
  <si>
    <t>04MA05</t>
  </si>
  <si>
    <t>Infektioner og betændelse i luftveje, pat. mindst 65 år</t>
  </si>
  <si>
    <t>04MA06</t>
  </si>
  <si>
    <t>Infektioner og betændelse i luftveje, pat. 0-64 år</t>
  </si>
  <si>
    <t>04MA07</t>
  </si>
  <si>
    <t>Svulster i luftveje, behandling uden komplikationer, pat. mindst 18 år</t>
  </si>
  <si>
    <t>04MA08</t>
  </si>
  <si>
    <t>Større thoraxskader</t>
  </si>
  <si>
    <t>04MA09</t>
  </si>
  <si>
    <t>Pleuritis exsudativa</t>
  </si>
  <si>
    <t>04MA10</t>
  </si>
  <si>
    <t>Lungeødem og respirationssvigt</t>
  </si>
  <si>
    <t>04MA11</t>
  </si>
  <si>
    <t>Obstruktive lungesygdomme, pat. mindst 60 år</t>
  </si>
  <si>
    <t>04MA12</t>
  </si>
  <si>
    <t>Obstruktive lungesygdomme, pat. 0-59 år</t>
  </si>
  <si>
    <t>04MA13</t>
  </si>
  <si>
    <t>Lungebetændelse og pleurit, pat. mindst 60 år</t>
  </si>
  <si>
    <t>04MA14</t>
  </si>
  <si>
    <t>Lungebetændelse og pleurit, pat. 18-59 år</t>
  </si>
  <si>
    <t>04MA15</t>
  </si>
  <si>
    <t>Lungebetændelse og pleurit, pat. 0-17 år, m. kompl. bidiag.</t>
  </si>
  <si>
    <t>04MA16</t>
  </si>
  <si>
    <t>Lungebetændelse og pleurit, pat. 0-17 år, u. kompl. bidiag.</t>
  </si>
  <si>
    <t>04MA17</t>
  </si>
  <si>
    <t>Interstitielle lungesygdomme</t>
  </si>
  <si>
    <t>04MA18</t>
  </si>
  <si>
    <t>Pneumothorax, m. kompl. bidiag.</t>
  </si>
  <si>
    <t>04MA19</t>
  </si>
  <si>
    <t>Pneumothorax, u. kompl. bidiag.</t>
  </si>
  <si>
    <t>04MA20</t>
  </si>
  <si>
    <t>Bronkit og astma, pat. mindst 60 år</t>
  </si>
  <si>
    <t>04MA21</t>
  </si>
  <si>
    <t>Bronkit og astma, pat. 0-17 år, komplicerede</t>
  </si>
  <si>
    <t>04MA22</t>
  </si>
  <si>
    <t>Bronkit og astma, pat. 0-59 år</t>
  </si>
  <si>
    <t>04MA23</t>
  </si>
  <si>
    <t>Symptomer fra luftveje</t>
  </si>
  <si>
    <t>04MA24</t>
  </si>
  <si>
    <t>Andre sygdomme i luftveje</t>
  </si>
  <si>
    <t>04MA25</t>
  </si>
  <si>
    <t>Cystisk fibrose</t>
  </si>
  <si>
    <t>04MA26</t>
  </si>
  <si>
    <t>Observation for sygdom i åndedrætsorganerne</t>
  </si>
  <si>
    <t>04MA98</t>
  </si>
  <si>
    <t>MDC04 1-dagsgruppe, pat. mindst 7 år</t>
  </si>
  <si>
    <t>04MA99</t>
  </si>
  <si>
    <t>MDC04 1-dagsgruppe, pat. 0-6 år</t>
  </si>
  <si>
    <t>04MP01</t>
  </si>
  <si>
    <t>Særligt store thoraxoperationer</t>
  </si>
  <si>
    <t>04MP02</t>
  </si>
  <si>
    <t>Større thoraxoperationer</t>
  </si>
  <si>
    <t>04MP03</t>
  </si>
  <si>
    <t>Respiratorbehandling ved sygdomme i luftvejene</t>
  </si>
  <si>
    <t>04MP04</t>
  </si>
  <si>
    <t>NIV-behandling ved sygdomme i luftvejene</t>
  </si>
  <si>
    <t>04MP05</t>
  </si>
  <si>
    <t>Andre operationer på luftveje</t>
  </si>
  <si>
    <t>04MP06</t>
  </si>
  <si>
    <t>Kompleks søvnudredning</t>
  </si>
  <si>
    <t>04MP07</t>
  </si>
  <si>
    <t>Simpel søvnudredning</t>
  </si>
  <si>
    <t>04MP08</t>
  </si>
  <si>
    <t>Medicinske sygdomme i åndedrætsorganerne med dialyse</t>
  </si>
  <si>
    <t>04MP09</t>
  </si>
  <si>
    <t>Svulster og mistanke om svulster i luftveje, m. rigid bronkoskopi, pat.
mindst 18 år</t>
  </si>
  <si>
    <t>04MP10</t>
  </si>
  <si>
    <t>Svulster og mistanke om svulster i luftveje, m. fleksibel bronkoskopi, pat.
mindst 18 år</t>
  </si>
  <si>
    <t>04MP11</t>
  </si>
  <si>
    <t>Interstitielle lungesygdomme, udredning</t>
  </si>
  <si>
    <t>04MP12</t>
  </si>
  <si>
    <t>Andre sygdomme i luftveje, udredning</t>
  </si>
  <si>
    <t>04PR01</t>
  </si>
  <si>
    <t>Udlevering af CPAP-apparatur</t>
  </si>
  <si>
    <t>04PR02</t>
  </si>
  <si>
    <t>Kontrol eller justering af CPAP-behandling</t>
  </si>
  <si>
    <t>04SP01</t>
  </si>
  <si>
    <t>Sammedagspakke: Lungesygdomme, udredning</t>
  </si>
  <si>
    <t>04TE01</t>
  </si>
  <si>
    <t>KOL, telemedicin</t>
  </si>
  <si>
    <t>04TE02</t>
  </si>
  <si>
    <t>Telemedicinsk kontrol af CPAP udstyr</t>
  </si>
  <si>
    <t>05MA01</t>
  </si>
  <si>
    <t>Akut myokardieinfarkt med ST-segment elevation</t>
  </si>
  <si>
    <t>05MA02</t>
  </si>
  <si>
    <t>Akut koronarsyndrom uden ST-segment elevation</t>
  </si>
  <si>
    <t>05MA03</t>
  </si>
  <si>
    <t>Stabil iskæmisk hjertesygdom/brystsmerter</t>
  </si>
  <si>
    <t>05MA04</t>
  </si>
  <si>
    <t>Hjertesvigt og shock</t>
  </si>
  <si>
    <t>05MA05</t>
  </si>
  <si>
    <t>Erhvervede hjerteklapsygdomme</t>
  </si>
  <si>
    <t>05MA06</t>
  </si>
  <si>
    <t>Medfødte hjertesygdomme</t>
  </si>
  <si>
    <t>05MA07</t>
  </si>
  <si>
    <t>Hjertearytmi og synkope</t>
  </si>
  <si>
    <t>05MA08</t>
  </si>
  <si>
    <t>Andre hjertesygdomme</t>
  </si>
  <si>
    <t>05MA09</t>
  </si>
  <si>
    <t>Endocarditis</t>
  </si>
  <si>
    <t>05MA10</t>
  </si>
  <si>
    <t>Årebetændelse i de dybe vener</t>
  </si>
  <si>
    <t>05MA11</t>
  </si>
  <si>
    <t>Hypertension</t>
  </si>
  <si>
    <t>05MA12</t>
  </si>
  <si>
    <t>Perifer karsygdom</t>
  </si>
  <si>
    <t>05MA13</t>
  </si>
  <si>
    <t>Andre kredsløbsdiagnoser</t>
  </si>
  <si>
    <t>05MA14</t>
  </si>
  <si>
    <t>Rehabilitering efter hjertetilfælde</t>
  </si>
  <si>
    <t>05MA15</t>
  </si>
  <si>
    <t>Observation for sygdom i kredsløbsorganerne</t>
  </si>
  <si>
    <t>05MA98</t>
  </si>
  <si>
    <t>MDC05 1-dagsgruppe, pat. mindst 7 år</t>
  </si>
  <si>
    <t>05MA99</t>
  </si>
  <si>
    <t>MDC05 1-dagsgruppe, pat. 0-6 år</t>
  </si>
  <si>
    <t>05MP01</t>
  </si>
  <si>
    <t>Indsættelse af mekanisk hjerte</t>
  </si>
  <si>
    <t>05MP02</t>
  </si>
  <si>
    <t>Hjertetransplantation</t>
  </si>
  <si>
    <t>05MP03</t>
  </si>
  <si>
    <t>Hjerteoperation med dialyse</t>
  </si>
  <si>
    <t>05MP04</t>
  </si>
  <si>
    <t>Hjerteoperation med implantation af ICD</t>
  </si>
  <si>
    <t>05MP05</t>
  </si>
  <si>
    <t>Sternuminfektion</t>
  </si>
  <si>
    <t>05MP06</t>
  </si>
  <si>
    <t>Medfødte hjertesygdomme med hjerteoperation</t>
  </si>
  <si>
    <t>05MP07</t>
  </si>
  <si>
    <t>Kombinerede hjerteoperationer</t>
  </si>
  <si>
    <t>05MP08</t>
  </si>
  <si>
    <t>Hjerteklap-operation, m. stentklap</t>
  </si>
  <si>
    <t>05MP09</t>
  </si>
  <si>
    <t>Perkutan indsættelse af mitralclip</t>
  </si>
  <si>
    <t>05MP10</t>
  </si>
  <si>
    <t>Hjerteklap-operation</t>
  </si>
  <si>
    <t>05MP11</t>
  </si>
  <si>
    <t>By-pass-operation</t>
  </si>
  <si>
    <t>05MP12</t>
  </si>
  <si>
    <t>Reoperationer efter hjerteoperation</t>
  </si>
  <si>
    <t>05MP13</t>
  </si>
  <si>
    <t>Andre hjerteoperationer</t>
  </si>
  <si>
    <t>05MP14</t>
  </si>
  <si>
    <t>Implantation af ICD med udvidelse af koronararterie</t>
  </si>
  <si>
    <t>05MP15</t>
  </si>
  <si>
    <t>Implantation af ICD</t>
  </si>
  <si>
    <t>05MP16</t>
  </si>
  <si>
    <t>Endovaskulær stentgraft</t>
  </si>
  <si>
    <t>05MP17</t>
  </si>
  <si>
    <t>Amputationer, m. cirkulationssvigt, ekskl. arme, hænder og tæer</t>
  </si>
  <si>
    <t>05MP18</t>
  </si>
  <si>
    <t>Amputationer, m. cirkulationssvigt, arme, hænder og tæer</t>
  </si>
  <si>
    <t>05MP19</t>
  </si>
  <si>
    <t>Mindre operationer på kredsløbsorganerne</t>
  </si>
  <si>
    <t>05MP20</t>
  </si>
  <si>
    <t>Større central karkirurgi</t>
  </si>
  <si>
    <t>05MP21</t>
  </si>
  <si>
    <t>Central karkirurgi</t>
  </si>
  <si>
    <t>05MP22</t>
  </si>
  <si>
    <t>Større perifer karkirurgi</t>
  </si>
  <si>
    <t>05MP23</t>
  </si>
  <si>
    <t>Perifer karkirurgi</t>
  </si>
  <si>
    <t>05MP24</t>
  </si>
  <si>
    <t>Mindre perifer karkirurgi</t>
  </si>
  <si>
    <t>05MP25</t>
  </si>
  <si>
    <t>Dobbelt endovaskulær behandling m. stent</t>
  </si>
  <si>
    <t>05MP26</t>
  </si>
  <si>
    <t>Endovaskulær behandling m. stent</t>
  </si>
  <si>
    <t>05MP27</t>
  </si>
  <si>
    <t>Endovaskulær behandling u. stent</t>
  </si>
  <si>
    <t>05MP28</t>
  </si>
  <si>
    <t>Anlæggelse af dialysefistel</t>
  </si>
  <si>
    <t>05MP29</t>
  </si>
  <si>
    <t>Varicebehandling, kompliceret</t>
  </si>
  <si>
    <t>05MP30</t>
  </si>
  <si>
    <t>Varicebehandling, ukompliceret</t>
  </si>
  <si>
    <t>05MP31</t>
  </si>
  <si>
    <t>Andre kredsløbsoperationer</t>
  </si>
  <si>
    <t>05MP32</t>
  </si>
  <si>
    <t>Akut myokardieinfarkt med ST-segment elevation, proceduregrp. C</t>
  </si>
  <si>
    <t>05MP33</t>
  </si>
  <si>
    <t>Akut myokardieinfarkt med ST-segment elevation, proceduregrp. B</t>
  </si>
  <si>
    <t>05MP34</t>
  </si>
  <si>
    <t>Akut myokardieinfarkt med ST-segment elevation, proceduregrp. A</t>
  </si>
  <si>
    <t>05MP35</t>
  </si>
  <si>
    <t>Akut koronarsyndrom uden ST-segment elevation, proceduregrp. C</t>
  </si>
  <si>
    <t>05MP36</t>
  </si>
  <si>
    <t>Akut koronarsyndrom uden ST-segment elevation, proceduregrp. B</t>
  </si>
  <si>
    <t>05MP37</t>
  </si>
  <si>
    <t>Akut koronarsyndrom uden ST-segment elevation, proceduregrp. A</t>
  </si>
  <si>
    <t>05MP38</t>
  </si>
  <si>
    <t>Stabil iskæmisk hjertesygdom, proceduregrp. B og/eller C</t>
  </si>
  <si>
    <t>05MP39</t>
  </si>
  <si>
    <t>Stabil iskæmisk hjertesygdom eller medfødte hjertesygdomme, pat mindst
15 år, proceduregrp. A</t>
  </si>
  <si>
    <t>05MP40</t>
  </si>
  <si>
    <t>Hjertesvigt, herunder kardiogent shock, proceduregrp. C</t>
  </si>
  <si>
    <t>05MP41</t>
  </si>
  <si>
    <t>Hjertesvigt, herunder kardiogent shock, proceduregrp. B</t>
  </si>
  <si>
    <t>05MP42</t>
  </si>
  <si>
    <t>Hjertesvigt, herunder kardiogent shock, proceduregrp. A</t>
  </si>
  <si>
    <t>05MP43</t>
  </si>
  <si>
    <t>Erhvervede hjerteklapsygdomme, proceduregrp. B og/eller C</t>
  </si>
  <si>
    <t>05MP44</t>
  </si>
  <si>
    <t>Erhvervede hjerteklapsygdomme, proceduregrp. A</t>
  </si>
  <si>
    <t>05MP45</t>
  </si>
  <si>
    <t>Medfødte hjertesygdomme, proceduregrp. C</t>
  </si>
  <si>
    <t>05MP46</t>
  </si>
  <si>
    <t>Medfødte hjertesygdomme, proceduregrp. B</t>
  </si>
  <si>
    <t>05MP47</t>
  </si>
  <si>
    <t>Medfødte hjertesygdomme, proceduregrp. A</t>
  </si>
  <si>
    <t>05MP48</t>
  </si>
  <si>
    <t>Hjertearytmi og synkope, m. særlig ablation og computermapping</t>
  </si>
  <si>
    <t>05MP49</t>
  </si>
  <si>
    <t>Hjertearytmi og synkope, proceduregrp. C</t>
  </si>
  <si>
    <t>05MP50</t>
  </si>
  <si>
    <t>Hjertearytmi og synkope, proceduregrp. B</t>
  </si>
  <si>
    <t>05MP51</t>
  </si>
  <si>
    <t>Hjertearytmi og synkope, proceduregrp. A</t>
  </si>
  <si>
    <t>05MP52</t>
  </si>
  <si>
    <t>Andre hjertesygdomme, proceduregrp. C</t>
  </si>
  <si>
    <t>05MP53</t>
  </si>
  <si>
    <t>Andre hjertesygdomme, proceduregrp. B</t>
  </si>
  <si>
    <t>05MP54</t>
  </si>
  <si>
    <t>Andre hjertesygdomme, proceduregrp. A</t>
  </si>
  <si>
    <t>05PR01</t>
  </si>
  <si>
    <t>Operation på kar el. lymfesystem</t>
  </si>
  <si>
    <t>05PR02</t>
  </si>
  <si>
    <t>05PR03</t>
  </si>
  <si>
    <t>Nålebiopsi på kar el. lymfesystem</t>
  </si>
  <si>
    <t>05PR04</t>
  </si>
  <si>
    <t>Kardiologisk undersøgelse, kompliceret</t>
  </si>
  <si>
    <t>05PR05</t>
  </si>
  <si>
    <t>Kardiologisk undersøgelse, udvidet</t>
  </si>
  <si>
    <t>05SP01</t>
  </si>
  <si>
    <t>Sammedagspakke: Lille Cardiologisk sammedagsudredningspakke</t>
  </si>
  <si>
    <t>05SP02</t>
  </si>
  <si>
    <t>Sammedagspakke: Mellem Cardiologisk sammedagsudredningspakke</t>
  </si>
  <si>
    <t>05SP03</t>
  </si>
  <si>
    <t>Sammedagspakke: Stor Cardiologisk sammedagsudredningspakke</t>
  </si>
  <si>
    <t>05TE01</t>
  </si>
  <si>
    <t>ICD, Pacemaker eller Loop Recorder kontrol, telemedicin</t>
  </si>
  <si>
    <t>05TE02</t>
  </si>
  <si>
    <t>AK-behandling, telemedicin</t>
  </si>
  <si>
    <t>06MA01</t>
  </si>
  <si>
    <t>Ondartede sygdomme i fordøjelsesorganerne m. kompl. bidiag., pat.
mindst 18 år</t>
  </si>
  <si>
    <t>06MA02</t>
  </si>
  <si>
    <t>Ondartede sygdomme i fordøjelsesorganerne u. kompl. bidiag., pat.
mindst 18 år</t>
  </si>
  <si>
    <t>06MA03</t>
  </si>
  <si>
    <t>Mavesår, komplicerede</t>
  </si>
  <si>
    <t>06MA04</t>
  </si>
  <si>
    <t>Mavesår, ukomplicerede</t>
  </si>
  <si>
    <t>06MA05</t>
  </si>
  <si>
    <t>Blødning fra mave-tarmkanal, pat. mindst 18 år, m. kompl. bidiag.</t>
  </si>
  <si>
    <t>06MA06</t>
  </si>
  <si>
    <t>Passagehindring i mavetarmkanal</t>
  </si>
  <si>
    <t>06MA07</t>
  </si>
  <si>
    <t>Blødning fra mave-tarmkanal, pat. mindst 18 år, u. kompl. bidiag.</t>
  </si>
  <si>
    <t>06MA08</t>
  </si>
  <si>
    <t>Inflammatoriske tarmsygdomme</t>
  </si>
  <si>
    <t>06MA09</t>
  </si>
  <si>
    <t>Blødning fra mave-tarmkanal, pat. 0-17 år</t>
  </si>
  <si>
    <t>06MA10</t>
  </si>
  <si>
    <t>Betændelse i spiserør, mave og tarm m.v., pat. mindst 18 år, m. kompl.
bidiag.</t>
  </si>
  <si>
    <t>06MA11</t>
  </si>
  <si>
    <t>Malabsorption og betændelse i spiserør, mave og tarm, pat. mindst 18 år,
u. kompl. bidiag.</t>
  </si>
  <si>
    <t>06MA12</t>
  </si>
  <si>
    <t>Gastroenteritis infectiosa, pat. 0-17 år</t>
  </si>
  <si>
    <t>06MA13</t>
  </si>
  <si>
    <t>Betændelse i spiserør, mave og tarm i øvrigt, pat. 0-17 år</t>
  </si>
  <si>
    <t>06MA14</t>
  </si>
  <si>
    <t>Andre sygdomme i fordøjelsesorganerne, pat. mindst 18 år</t>
  </si>
  <si>
    <t>06MA15</t>
  </si>
  <si>
    <t>Andre sygdomme i fordøjelsesorganerne, ekskl. svulster, pat. 0-17 år</t>
  </si>
  <si>
    <t>06MA16</t>
  </si>
  <si>
    <t>Fødevareallergi</t>
  </si>
  <si>
    <t>06MA17</t>
  </si>
  <si>
    <t>Observation for sygdom i fordøjelsesorganerne, u. endoskopi</t>
  </si>
  <si>
    <t>06MA98</t>
  </si>
  <si>
    <t>MDC06 1-dagsgruppe, pat. mindst 7 år</t>
  </si>
  <si>
    <t>06MA99</t>
  </si>
  <si>
    <t>MDC06 1-dagsgruppe, pat. 0-6 år</t>
  </si>
  <si>
    <t>06MP01</t>
  </si>
  <si>
    <t>Fistler til mave-tarmkanalen</t>
  </si>
  <si>
    <t>06MP02</t>
  </si>
  <si>
    <t>Bækkeneksenteration</t>
  </si>
  <si>
    <t>06MP03</t>
  </si>
  <si>
    <t>Større indgreb på spiserør og mavesæk, pat. mindst 18 år, m. robot</t>
  </si>
  <si>
    <t>06MP04</t>
  </si>
  <si>
    <t>Større indgreb på spiserør og mavesæk, pat. mindst 18 år</t>
  </si>
  <si>
    <t>06MP05</t>
  </si>
  <si>
    <t>Operation for multiple kræftknuder i bughinde, m. opvarmet kemoterapi,
pat. mindst 18 år</t>
  </si>
  <si>
    <t>06MP06</t>
  </si>
  <si>
    <t>Perkutan nerveevaluering og sakral nervestimulation</t>
  </si>
  <si>
    <t>06MP07</t>
  </si>
  <si>
    <t>Operation på stimulationsystemer i nervesystemet</t>
  </si>
  <si>
    <t>06MP08</t>
  </si>
  <si>
    <t>Større operationer på tarm m. robot</t>
  </si>
  <si>
    <t>06MP09</t>
  </si>
  <si>
    <t>Større operationer på tyndtarm og tyktarm m. kompl. bidiag.</t>
  </si>
  <si>
    <t>06MP10</t>
  </si>
  <si>
    <t>Større operationer på tyndtarm og tyktarm u. kompl. bidiag.</t>
  </si>
  <si>
    <t>06MP11</t>
  </si>
  <si>
    <t>Større operationer på endetarm og endetarmsåbning m. cancer</t>
  </si>
  <si>
    <t>06MP12</t>
  </si>
  <si>
    <t>Større operationer på endetarm og endetarmsåbning u. cancer</t>
  </si>
  <si>
    <t>06MP13</t>
  </si>
  <si>
    <t>Operationer for sammenvoksninger i bughulen</t>
  </si>
  <si>
    <t>06MP14</t>
  </si>
  <si>
    <t>Bugvægsrekonstruktion</t>
  </si>
  <si>
    <t>06MP15</t>
  </si>
  <si>
    <t>Øvrige indgreb på spiserør, mavesæk og tolvfingertarm, pat. mindst 18 år</t>
  </si>
  <si>
    <t>06MP16</t>
  </si>
  <si>
    <t>Operationer på spiserør, mavesæk og tolvfingertarm, pat. 0-17 år</t>
  </si>
  <si>
    <t>06MP17</t>
  </si>
  <si>
    <t>Fjernelse af blindtarm, kompliceret</t>
  </si>
  <si>
    <t>06MP18</t>
  </si>
  <si>
    <t>Fjernelse af blindtarm, ukompliceret</t>
  </si>
  <si>
    <t>06MP19</t>
  </si>
  <si>
    <t>Mindre operationer på tyndtarm og tyktarm</t>
  </si>
  <si>
    <t>06MP20</t>
  </si>
  <si>
    <t>Større operationer på anus og kunstige tarmåbninger</t>
  </si>
  <si>
    <t>06MP21</t>
  </si>
  <si>
    <t>Mellem operationer på anus, kunstige tarmåbninger og endetarm, m.
kompl. bidiag.</t>
  </si>
  <si>
    <t>06MP22</t>
  </si>
  <si>
    <t>Mindre operationer på anus, kunstige tarmåbninger og endetarm, m.
kompl. bidiag.</t>
  </si>
  <si>
    <t>06MP23</t>
  </si>
  <si>
    <t>Mellem operationer på anus, kunstige tarmåbninger og endetarm, u.
kompl. bidiag.</t>
  </si>
  <si>
    <t>06MP24</t>
  </si>
  <si>
    <t>Mindre operationer på anus, kunstige tarmåbninger og endetarm, u.
kompl. bidiag.</t>
  </si>
  <si>
    <t>06MP25</t>
  </si>
  <si>
    <t>Incisionel og andre hernier, laparoskopiske</t>
  </si>
  <si>
    <t>06MP26</t>
  </si>
  <si>
    <t>Umbilical, linea og alba hernier, laparoskopiske</t>
  </si>
  <si>
    <t>06MP27</t>
  </si>
  <si>
    <t>Ingvinal- og femoralhernier, laparoskopiske</t>
  </si>
  <si>
    <t>06MP28</t>
  </si>
  <si>
    <t>Større hernier, åben operation</t>
  </si>
  <si>
    <t>06MP29</t>
  </si>
  <si>
    <t>Mindre hernier, åben operation</t>
  </si>
  <si>
    <t>06MP30</t>
  </si>
  <si>
    <t>Perianale indgreb og operationer for sacralcyste</t>
  </si>
  <si>
    <t>06MP31</t>
  </si>
  <si>
    <t>Andre operationer og behandlinger på fordøjelsesorganer m. kompl.
bidiag.</t>
  </si>
  <si>
    <t>06MP32</t>
  </si>
  <si>
    <t>Andre operationer og behandlinger på fordøjelsesorganer u. kompl. bidiag.</t>
  </si>
  <si>
    <t>06MP33</t>
  </si>
  <si>
    <t>Medicinske sygdomme i fordøjelsesorganerne med dialyse</t>
  </si>
  <si>
    <t>06MP34</t>
  </si>
  <si>
    <t>Korttarmsyndrom</t>
  </si>
  <si>
    <t>06MP35</t>
  </si>
  <si>
    <t>Observation for sygdom i fordøjelsesorganerne, m. endoskopi</t>
  </si>
  <si>
    <t>06PR01</t>
  </si>
  <si>
    <t>Indsættelse af endoskopiske stents</t>
  </si>
  <si>
    <t>06PR02</t>
  </si>
  <si>
    <t>Avancerede endoskopiske ydelser</t>
  </si>
  <si>
    <t>06PR03</t>
  </si>
  <si>
    <t>Koloskopi og polypektomi</t>
  </si>
  <si>
    <t>06PR04</t>
  </si>
  <si>
    <t>Endoskopi el. intubation i øvre mavetarmreg.</t>
  </si>
  <si>
    <t>06PR05</t>
  </si>
  <si>
    <t>Rektoskopi</t>
  </si>
  <si>
    <t>06SP01</t>
  </si>
  <si>
    <t>Sammedagspakke: Gastroskopi og koloskopi/sigmoideoskopi</t>
  </si>
  <si>
    <t>07MA01</t>
  </si>
  <si>
    <t>Tilstand med transplanteret lever</t>
  </si>
  <si>
    <t>07MA02</t>
  </si>
  <si>
    <t>Kronisk leversygdom med hepatisk encephalopati og/eller hepatorenalt
syndrom</t>
  </si>
  <si>
    <t>07MA03</t>
  </si>
  <si>
    <t>Kronisk leversygdom med gastrointestinal blødning og/eller ascites</t>
  </si>
  <si>
    <t>07MA04</t>
  </si>
  <si>
    <t>Kronisk leversygdom med andre, alkoholiske komplikationer</t>
  </si>
  <si>
    <t>07MA05</t>
  </si>
  <si>
    <t>Kronisk leversygdom uden komplikationer</t>
  </si>
  <si>
    <t>07MA06</t>
  </si>
  <si>
    <t>Akut infektiøs eller toksisk leversygdom</t>
  </si>
  <si>
    <t>07MA07</t>
  </si>
  <si>
    <t>Paracetamolforgiftning uden leverpåvirkning</t>
  </si>
  <si>
    <t>07MA08</t>
  </si>
  <si>
    <t>Ondartet sygdomme i lever, galeveje og bugspytkirtel, pat. mindst 18 år</t>
  </si>
  <si>
    <t>07MA09</t>
  </si>
  <si>
    <t>Neoplasi (benign) eller cyster, pat. mindst 18 år</t>
  </si>
  <si>
    <t>07MA10</t>
  </si>
  <si>
    <t>Metabolisk leversygdom</t>
  </si>
  <si>
    <t>07MA11</t>
  </si>
  <si>
    <t>Sygdomme i bugspytkirtel, ekskl. ondartede sygdomme</t>
  </si>
  <si>
    <t>07MA12</t>
  </si>
  <si>
    <t>Komplicerede sygdomme i galdeveje</t>
  </si>
  <si>
    <t>07MA13</t>
  </si>
  <si>
    <t>Sygdomme i galdeveje, u. kompl. bidiag.</t>
  </si>
  <si>
    <t>07MA14</t>
  </si>
  <si>
    <t>Observation for sygdom i lever, galdeveje eller bugspytkirtel u. endoskopi</t>
  </si>
  <si>
    <t>07MA98</t>
  </si>
  <si>
    <t>MDC07 1-dagsgruppe, pat. mindst 7 år</t>
  </si>
  <si>
    <t>07MA99</t>
  </si>
  <si>
    <t>MDC07 1-dagsgruppe, pat. 0-6 år</t>
  </si>
  <si>
    <t>07MP01</t>
  </si>
  <si>
    <t>Bugspytkirtel- og leveroperationer samt udredning for
levertransplantation</t>
  </si>
  <si>
    <t>07MP02</t>
  </si>
  <si>
    <t>Dialyse, respiratorbehandling og/eller plasmaferese</t>
  </si>
  <si>
    <t>07MP03</t>
  </si>
  <si>
    <t>Diagnostiske og terapeutiske indgreb på lever og galdeveje</t>
  </si>
  <si>
    <t>07MP04</t>
  </si>
  <si>
    <t>Operationer på galdeveje ekskl. cholecystectomi m. kompl. bidiag.</t>
  </si>
  <si>
    <t>07MP05</t>
  </si>
  <si>
    <t>Operationer på galdeveje ekskl. cholecystectomi u. kompl. bidiag.</t>
  </si>
  <si>
    <t>07MP06</t>
  </si>
  <si>
    <t>Fjernelse af galdeblære, åben kirurgi</t>
  </si>
  <si>
    <t>07MP07</t>
  </si>
  <si>
    <t>Fjernelse af galdeblære, laparoskopi</t>
  </si>
  <si>
    <t>07MP08</t>
  </si>
  <si>
    <t>Andre operationer på lever, galdeveje og bugspytkirtel</t>
  </si>
  <si>
    <t>07MP09</t>
  </si>
  <si>
    <t>Endoskopisk operation af Pancreas</t>
  </si>
  <si>
    <t>07MP10</t>
  </si>
  <si>
    <t>Observation for sygdom i lever, galdeveje eller bugspytkirtel m. endoskopi</t>
  </si>
  <si>
    <t>08MA01</t>
  </si>
  <si>
    <t>Konservativt behandlet brud i bækken og lår</t>
  </si>
  <si>
    <t>08MA02</t>
  </si>
  <si>
    <t>Konservativt behandlet patologisk fraktur</t>
  </si>
  <si>
    <t>08MA03</t>
  </si>
  <si>
    <t>Konservativ behandling af brud og ledskred i ekstremiteterne, pat. mindst
18 år</t>
  </si>
  <si>
    <t>08MA04</t>
  </si>
  <si>
    <t>Konservativ behandling af brud og ledskred i ekstremiteterne, pat. 0-17 år</t>
  </si>
  <si>
    <t>08MA05</t>
  </si>
  <si>
    <t>Kompliceret behandling af inflammatorisk reumatisk sygdom</t>
  </si>
  <si>
    <t>08MA06</t>
  </si>
  <si>
    <t>Deformerende rygsygdomme</t>
  </si>
  <si>
    <t>08MA07</t>
  </si>
  <si>
    <t>Slidgigt i hofte eller knæ</t>
  </si>
  <si>
    <t>08MA08</t>
  </si>
  <si>
    <t>Infektioner i led og knogler</t>
  </si>
  <si>
    <t>08MA09</t>
  </si>
  <si>
    <t>Inflammatoriske artritter, pat. mindst 16 år, med komplikationer</t>
  </si>
  <si>
    <t>08MA10</t>
  </si>
  <si>
    <t>Inflammatoriske artritter, pat. mindst 16 år, uden komplikationer</t>
  </si>
  <si>
    <t>08MA11</t>
  </si>
  <si>
    <t>Inflammatoriske artritter, pat. 0-15 år</t>
  </si>
  <si>
    <t>08MA12</t>
  </si>
  <si>
    <t>Generaliserede bindevævssygdomme</t>
  </si>
  <si>
    <t>08MA13</t>
  </si>
  <si>
    <t>Infektioner i muskler og bløddele</t>
  </si>
  <si>
    <t>08MA14</t>
  </si>
  <si>
    <t>Degenerative rygsygdomme og andre ryglidelser</t>
  </si>
  <si>
    <t>08MA15</t>
  </si>
  <si>
    <t>Reumatologiske sygdomme i bløddele</t>
  </si>
  <si>
    <t>08MA16</t>
  </si>
  <si>
    <t>Medicinske sygdomme i ryggen</t>
  </si>
  <si>
    <t>08MA17</t>
  </si>
  <si>
    <t>Øvrige sygdomme i knogler og led</t>
  </si>
  <si>
    <t>08MA18</t>
  </si>
  <si>
    <t>Efterbehandling af sygdomme i skelet, muskler og bindevæv</t>
  </si>
  <si>
    <t>08MA19</t>
  </si>
  <si>
    <t>Andre sygdomme i muskel-skeletsystemet og bindevæv</t>
  </si>
  <si>
    <t>08MA20</t>
  </si>
  <si>
    <t>Observation eller udredning for andre sygdomme i muskel-skeletsystemet
og bindevæv</t>
  </si>
  <si>
    <t>08MA98</t>
  </si>
  <si>
    <t>MDC08 1-dagsgruppe, pat. mindst 7 år</t>
  </si>
  <si>
    <t>08MA99</t>
  </si>
  <si>
    <t>MDC08 1-dagsgruppe, pat. 0-6 år</t>
  </si>
  <si>
    <t>08MP01</t>
  </si>
  <si>
    <t>Spondylodese, for+bag el. for int. fiks, m. særlig a-diag</t>
  </si>
  <si>
    <t>08MP02</t>
  </si>
  <si>
    <t>Spondylodese, for+bag, el. bag m. særlig a-diag</t>
  </si>
  <si>
    <t>08MP03</t>
  </si>
  <si>
    <t>Spondylodese, med fiksation</t>
  </si>
  <si>
    <t>08MP04</t>
  </si>
  <si>
    <t>Spondylodese, uden fiksation, og reoperationer</t>
  </si>
  <si>
    <t>08MP05</t>
  </si>
  <si>
    <t>Spondylodese, simpel, og vertebroplastik</t>
  </si>
  <si>
    <t>08MP06</t>
  </si>
  <si>
    <t>Dekompression</t>
  </si>
  <si>
    <t>08MP07</t>
  </si>
  <si>
    <t>Diskusprolaps</t>
  </si>
  <si>
    <t>08MP08</t>
  </si>
  <si>
    <t>Perifer nerveoperation</t>
  </si>
  <si>
    <t>08MP09</t>
  </si>
  <si>
    <t>Infektionskirurgi, ryg/hals og underekstremitet, store led</t>
  </si>
  <si>
    <t>08MP10</t>
  </si>
  <si>
    <t>Infektionskirurgi, overekstremitet, store led, og ankel/fod</t>
  </si>
  <si>
    <t>08MP11</t>
  </si>
  <si>
    <t>Infektionskirurgi, håndled/hånd</t>
  </si>
  <si>
    <t>08MP12</t>
  </si>
  <si>
    <t>Amputation, ekskl. fingre og tæer</t>
  </si>
  <si>
    <t>08MP13</t>
  </si>
  <si>
    <t>Svulst, ondartet, m. implantat, pat. mindst 18 år</t>
  </si>
  <si>
    <t>08MP14</t>
  </si>
  <si>
    <t>Svulst, ondartet, u. implantat, pat. mindst 18 år</t>
  </si>
  <si>
    <t>08MP15</t>
  </si>
  <si>
    <t>Svulst, godartet, u. implantat, pat. mindst 18 år</t>
  </si>
  <si>
    <t>08MP16</t>
  </si>
  <si>
    <t>Alloplastik, dobbelt, store led</t>
  </si>
  <si>
    <t>08MP17</t>
  </si>
  <si>
    <t>Alloplastik, større revision, underekstremitet, store led</t>
  </si>
  <si>
    <t>08MP18</t>
  </si>
  <si>
    <t>Alloplastik, ryg/hals</t>
  </si>
  <si>
    <t>08MP19</t>
  </si>
  <si>
    <t>Alloplastik, overekstremitet, store led</t>
  </si>
  <si>
    <t>08MP20</t>
  </si>
  <si>
    <t>Alloplastik, primær el. mindre revision, underekstremitet, store led</t>
  </si>
  <si>
    <t>08MP21</t>
  </si>
  <si>
    <t>Alloplastik, hånd/fod</t>
  </si>
  <si>
    <t>08MP22</t>
  </si>
  <si>
    <t>Frakturkirurgi, ryg/hals</t>
  </si>
  <si>
    <t>08MP23</t>
  </si>
  <si>
    <t>Frakturkirurgi, skulder/overarm</t>
  </si>
  <si>
    <t>08MP24</t>
  </si>
  <si>
    <t>Frakturkirurgi, albue/underarm</t>
  </si>
  <si>
    <t>08MP25</t>
  </si>
  <si>
    <t>Frakturkirurgi, håndled</t>
  </si>
  <si>
    <t>08MP26</t>
  </si>
  <si>
    <t>Frakturkirurgi, hånd</t>
  </si>
  <si>
    <t>08MP27</t>
  </si>
  <si>
    <t>Frakturkirurgi, ekstern fiksation, underekstremitet ekskl. fod</t>
  </si>
  <si>
    <t>08MP28</t>
  </si>
  <si>
    <t>Frakturkirurgi, intern fiksation, hoftenær</t>
  </si>
  <si>
    <t>08MP29</t>
  </si>
  <si>
    <t>Frakturkirurgi, intern fiksation, lår</t>
  </si>
  <si>
    <t>08MP30</t>
  </si>
  <si>
    <t>Frakturkirurgi, intern fiksation, knæ/underben</t>
  </si>
  <si>
    <t>08MP31</t>
  </si>
  <si>
    <t>Frakturkirurgi, intern fiksation, ankel</t>
  </si>
  <si>
    <t>08MP32</t>
  </si>
  <si>
    <t>Frakturkirurgi, fod</t>
  </si>
  <si>
    <t>08MP33</t>
  </si>
  <si>
    <t>Reposition, fraktur, overekstremitet, store led</t>
  </si>
  <si>
    <t>08MP34</t>
  </si>
  <si>
    <t>Reposition, fraktur, underekstremitet, store led</t>
  </si>
  <si>
    <t>08MP35</t>
  </si>
  <si>
    <t>Reposition, øvrige</t>
  </si>
  <si>
    <t>08MP36</t>
  </si>
  <si>
    <t>Rekonstruktion, avanceret, m. allograft, knæ</t>
  </si>
  <si>
    <t>08MP37</t>
  </si>
  <si>
    <t>Rekonstruktion, avanceret, overekstremitet, store led</t>
  </si>
  <si>
    <t>08MP38</t>
  </si>
  <si>
    <t>Rekonstruktion, avanceret, hofte/lår</t>
  </si>
  <si>
    <t>08MP39</t>
  </si>
  <si>
    <t>Rekonstruktion, avanceret, ankel/fod</t>
  </si>
  <si>
    <t>08MP40</t>
  </si>
  <si>
    <t>Rekonstruktion, avanceret, underekstremitet, øvrig</t>
  </si>
  <si>
    <t>08MP41</t>
  </si>
  <si>
    <t>Rekonstruktion, overekstremitet, store led</t>
  </si>
  <si>
    <t>08MP42</t>
  </si>
  <si>
    <t>Rekonstruktion, underekstremitet, store led</t>
  </si>
  <si>
    <t>08MP43</t>
  </si>
  <si>
    <t>Rekonstruktion, hånd/fod</t>
  </si>
  <si>
    <t>08MP44</t>
  </si>
  <si>
    <t>Pseudoartrose el. artrodese, overekstremitet, store led</t>
  </si>
  <si>
    <t>08MP45</t>
  </si>
  <si>
    <t>Pseudoartrose el. artrodese, underekstremitet, store led</t>
  </si>
  <si>
    <t>08MP46</t>
  </si>
  <si>
    <t>Artrodese, hånd/fod</t>
  </si>
  <si>
    <t>08MP47</t>
  </si>
  <si>
    <t>Artrodese, ankel</t>
  </si>
  <si>
    <t>08MP48</t>
  </si>
  <si>
    <t>Fjernelse af fiksationsudstyr, implantat mm., ryg/hals</t>
  </si>
  <si>
    <t>08MP49</t>
  </si>
  <si>
    <t>Fjernelse af fiksationsudstyr, implantat mm., hofte/lår</t>
  </si>
  <si>
    <t>08MP50</t>
  </si>
  <si>
    <t>Fjernelse af fiksationsudstyr, implantat mm., øvrige</t>
  </si>
  <si>
    <t>08MP51</t>
  </si>
  <si>
    <t>Endoskopi/artroskopi, skulder/overarm</t>
  </si>
  <si>
    <t>08MP52</t>
  </si>
  <si>
    <t>Endoskopi/artroskopi, hofte</t>
  </si>
  <si>
    <t>08MP53</t>
  </si>
  <si>
    <t>Endoskopi/artroskopi, kompl., knæ/underben</t>
  </si>
  <si>
    <t>08MP54</t>
  </si>
  <si>
    <t>Endoskopi/artroskopi, ukompl., knæ/underben</t>
  </si>
  <si>
    <t>08MP55</t>
  </si>
  <si>
    <t>Endoskopi/artroskopi, øvrige</t>
  </si>
  <si>
    <t>08MP56</t>
  </si>
  <si>
    <t>Sene, muskel, fascie, hånd/fod</t>
  </si>
  <si>
    <t>08MP57</t>
  </si>
  <si>
    <t>Sene, muskel, fascie, øvrige</t>
  </si>
  <si>
    <t>08MP58</t>
  </si>
  <si>
    <t>Mindre knogleoperationer, hånd/fod</t>
  </si>
  <si>
    <t>08MP59</t>
  </si>
  <si>
    <t>Mindre knogleoperationer, øvrige</t>
  </si>
  <si>
    <t>08MP60</t>
  </si>
  <si>
    <t>Mindre kirurgiske procedurer, håndled/hånd</t>
  </si>
  <si>
    <t>08MP61</t>
  </si>
  <si>
    <t>Mindre kirurgiske procedurer, ankel/fod</t>
  </si>
  <si>
    <t>08MP62</t>
  </si>
  <si>
    <t>Øvrige kirurgiske procedurer, ryg/hals</t>
  </si>
  <si>
    <t>08MP63</t>
  </si>
  <si>
    <t>Øvrige kirurgiske procedurer, overekstremitet, store led</t>
  </si>
  <si>
    <t>08MP64</t>
  </si>
  <si>
    <t>Øvrige kirurgiske procedurer, håndled/hånd</t>
  </si>
  <si>
    <t>08MP65</t>
  </si>
  <si>
    <t>Øvrige kirurgiske procedurer, underekstremitet, store led</t>
  </si>
  <si>
    <t>08MP66</t>
  </si>
  <si>
    <t>Øvrige kirurgiske procedurer, ankel/fod</t>
  </si>
  <si>
    <t>08MP67</t>
  </si>
  <si>
    <t>Medicinske sygdomme i muskel-skeletsystemet og bindevæv med
plasmaferese</t>
  </si>
  <si>
    <t>08MP68</t>
  </si>
  <si>
    <t>Medicinske sygdomme i muskel-skeletsystemet og bindevæv med dialyse</t>
  </si>
  <si>
    <t>08PR01</t>
  </si>
  <si>
    <t>Anlæggelse af skinne, individuelt fremstillet bandage</t>
  </si>
  <si>
    <t>08PR02</t>
  </si>
  <si>
    <t>Anlæggelse af skinne el. bandage, arthrocentese el. lukket reposition</t>
  </si>
  <si>
    <t>08PR03</t>
  </si>
  <si>
    <t>Bevægelseslaboratorieundersøgelse</t>
  </si>
  <si>
    <t>08SP01</t>
  </si>
  <si>
    <t>Sammedagspakke: Ryglidelse incl. MR-skanning</t>
  </si>
  <si>
    <t>08SP02</t>
  </si>
  <si>
    <t>Sammedagspakke: Rygmarvsskader</t>
  </si>
  <si>
    <t>08SP03</t>
  </si>
  <si>
    <t>Sammedagspakke: Ryglidelser</t>
  </si>
  <si>
    <t>08SP04</t>
  </si>
  <si>
    <t>Sammedagspakke: Tværfaglig artritinformation</t>
  </si>
  <si>
    <t>08TE01</t>
  </si>
  <si>
    <t>Telemedicinsk inflammatorisk reumatologisk kontrol</t>
  </si>
  <si>
    <t>09MA01</t>
  </si>
  <si>
    <t>Moderat hudsygdom m. kompl. bidiag. el. svær hudsygdom</t>
  </si>
  <si>
    <t>09MA02</t>
  </si>
  <si>
    <t>Lettere hudsygdom m. kompl. bidiag.</t>
  </si>
  <si>
    <t>09MA03</t>
  </si>
  <si>
    <t>Lettere eller moderat hudsygdom, u. kompl. bidiag.</t>
  </si>
  <si>
    <t>09MA04</t>
  </si>
  <si>
    <t>Infektioner i hud og underhud, pat. mindst 18 år</t>
  </si>
  <si>
    <t>09MA05</t>
  </si>
  <si>
    <t>Infektioner i hud og underhud, pat. 0-17 år</t>
  </si>
  <si>
    <t>09MA06</t>
  </si>
  <si>
    <t>Kroniske sår i huden</t>
  </si>
  <si>
    <t>09MA07</t>
  </si>
  <si>
    <t>Hudtraumer</t>
  </si>
  <si>
    <t>09MA08</t>
  </si>
  <si>
    <t>Mammacancer</t>
  </si>
  <si>
    <t>09MA09</t>
  </si>
  <si>
    <t>Observation for sygdom i hud, underhud eller mamma</t>
  </si>
  <si>
    <t>09MA98</t>
  </si>
  <si>
    <t>MDC09 1-dagsgruppe, pat. mindst 7 år</t>
  </si>
  <si>
    <t>09MA99</t>
  </si>
  <si>
    <t>MDC09 1-dagsgruppe, pat. 0-6 år</t>
  </si>
  <si>
    <t>09MP01</t>
  </si>
  <si>
    <t>Mastektomi med rekonstruktion med stilket lap og dobbeltsidig
mastektomi med protese</t>
  </si>
  <si>
    <t>09MP02</t>
  </si>
  <si>
    <t>Segmentresektion af bryst med onkoplastisk rekonstruktion og/el.
kontralateral korrektion og enkeltsidig mastektomi med protese</t>
  </si>
  <si>
    <t>09MP03</t>
  </si>
  <si>
    <t>Stor mammakirurgisk operation</t>
  </si>
  <si>
    <t>09MP04</t>
  </si>
  <si>
    <t>Mellemstor mammakirurgisk operation</t>
  </si>
  <si>
    <t>09MP05</t>
  </si>
  <si>
    <t>Lille mammakirurgisk operation</t>
  </si>
  <si>
    <t>09MP06</t>
  </si>
  <si>
    <t>Enkeltsidig mammaoperation med onkoplastik</t>
  </si>
  <si>
    <t>09MP07</t>
  </si>
  <si>
    <t>Sekundær rekonstruktion af bryst med protese eller transplantat, dobbelt</t>
  </si>
  <si>
    <t>09MP08</t>
  </si>
  <si>
    <t>Sekundær rekonstruktion af bryst med protese eller transplantat, enkelt</t>
  </si>
  <si>
    <t>09MP09</t>
  </si>
  <si>
    <t>Hudtransplantation og/eller revision af hudsår eller betændelse</t>
  </si>
  <si>
    <t>09MP10</t>
  </si>
  <si>
    <t>Hudtransplantation og/eller revision ekskl. hudsår eller betændelse</t>
  </si>
  <si>
    <t>09MP11</t>
  </si>
  <si>
    <t>Body lift efter stort vægttab</t>
  </si>
  <si>
    <t>09MP12</t>
  </si>
  <si>
    <t>Plastikkirurgi efter stort vægttab</t>
  </si>
  <si>
    <t>09MP13</t>
  </si>
  <si>
    <t>Plastikkirurgiske operationer på hud, underhud og mamma</t>
  </si>
  <si>
    <t>09MP14</t>
  </si>
  <si>
    <t>Andre operationer på hud, underhud og mamma, m. kompl. bidiag.</t>
  </si>
  <si>
    <t>09MP15</t>
  </si>
  <si>
    <t>Andre operationer på hud, underhud og mamma, u. kompl. bidiag.</t>
  </si>
  <si>
    <t>09MP16</t>
  </si>
  <si>
    <t>Behandling af pilonidalcyster</t>
  </si>
  <si>
    <t>09MP17</t>
  </si>
  <si>
    <t>Medicinske sygdomme i hud, underhud og mamma med dialyse</t>
  </si>
  <si>
    <t>09PR01</t>
  </si>
  <si>
    <t>Plastikkirurgisk rekonstruktion</t>
  </si>
  <si>
    <t>09PR02</t>
  </si>
  <si>
    <t>Hudoperation, kompliceret</t>
  </si>
  <si>
    <t>09PR03</t>
  </si>
  <si>
    <t>Hudoperation, ukompliceret</t>
  </si>
  <si>
    <t>09PR04</t>
  </si>
  <si>
    <t>Biopsi og væskeudsugning, overfladisk</t>
  </si>
  <si>
    <t>09PR05</t>
  </si>
  <si>
    <t>MR-vejledt nålebiopsi eller anlæggelse af coil i mamma</t>
  </si>
  <si>
    <t>09PR06</t>
  </si>
  <si>
    <t>09PR08</t>
  </si>
  <si>
    <t>Nålebiopsi, overfladisk</t>
  </si>
  <si>
    <t>09PR07</t>
  </si>
  <si>
    <t>09PR09</t>
  </si>
  <si>
    <t>Sutur og sårbehandling</t>
  </si>
  <si>
    <t>09PR10</t>
  </si>
  <si>
    <t>Incision og punktur</t>
  </si>
  <si>
    <t>09PR11</t>
  </si>
  <si>
    <t>Dermatologisk procedure</t>
  </si>
  <si>
    <t>09SP01</t>
  </si>
  <si>
    <t>Sammedagspakke: Mammadiagnostik udredning grp. 1</t>
  </si>
  <si>
    <t>09SP02</t>
  </si>
  <si>
    <t>Sammedagspakke: Mammadiagnostik udredning grp. 2</t>
  </si>
  <si>
    <t>09SP03</t>
  </si>
  <si>
    <t>Sammedagspakke: Mammadiagnostik udredning grp. 3</t>
  </si>
  <si>
    <t>10MA01</t>
  </si>
  <si>
    <t>Struma og stofskiftesygdomme</t>
  </si>
  <si>
    <t>10MA02</t>
  </si>
  <si>
    <t>Knoglemetaboliske- og kalksygdomme</t>
  </si>
  <si>
    <t>10MA03</t>
  </si>
  <si>
    <t>Diabetes mellitus</t>
  </si>
  <si>
    <t>10MA04</t>
  </si>
  <si>
    <t>Ernærings- og diverse metaboliske sygdomme</t>
  </si>
  <si>
    <t>10MA05</t>
  </si>
  <si>
    <t>Hypofyse-, binyre-, gonade- og andre endokrine sygdomme</t>
  </si>
  <si>
    <t>10MA06</t>
  </si>
  <si>
    <t>Andre ernærings- og stofskiftesygdomme</t>
  </si>
  <si>
    <t>10MA07</t>
  </si>
  <si>
    <t>Observation for endokrine sygdomme</t>
  </si>
  <si>
    <t>10MA98</t>
  </si>
  <si>
    <t>MDC10 1-dagsgruppe, pat. mindst 7 år</t>
  </si>
  <si>
    <t>10MA99</t>
  </si>
  <si>
    <t>MDC10 1-dagsgruppe, pat. 0-6 år</t>
  </si>
  <si>
    <t>10MP01</t>
  </si>
  <si>
    <t>Amputationer af underekstremiteter, m. stofskiftesygdom</t>
  </si>
  <si>
    <t>10MP02</t>
  </si>
  <si>
    <t>Operationer på binyrer og hypofyse</t>
  </si>
  <si>
    <t>10MP03</t>
  </si>
  <si>
    <t>Hudtransplantation og sårrevision ved stofskiftesygdomme</t>
  </si>
  <si>
    <t>10MP04</t>
  </si>
  <si>
    <t>Operationer for adipositas</t>
  </si>
  <si>
    <t>10MP05</t>
  </si>
  <si>
    <t>Operationer på biskjoldbruskkirtelen</t>
  </si>
  <si>
    <t>10MP06</t>
  </si>
  <si>
    <t>Operationer på skjoldbruskkirtelen, ondartet sygdom, kompliceret</t>
  </si>
  <si>
    <t>10MP07</t>
  </si>
  <si>
    <t>Operationer på skjoldbruskkirtelen, godartet sygdom, kompliceret</t>
  </si>
  <si>
    <t>10MP08</t>
  </si>
  <si>
    <t>Operationer på skjoldbruskkirtelen, ukompliceret</t>
  </si>
  <si>
    <t>10MP09</t>
  </si>
  <si>
    <t>Andre operationer ved stofskiftesygdommme, m. kompl. bidiag.</t>
  </si>
  <si>
    <t>10MP10</t>
  </si>
  <si>
    <t>Andre operationer ved stofskiftesygdomme, u. kompl. bidiag.</t>
  </si>
  <si>
    <t>10MP11</t>
  </si>
  <si>
    <t>Medicinske endokrine sygdomme, ernærings- og stofskiftesygdomme med
dialyse</t>
  </si>
  <si>
    <t>10PR01</t>
  </si>
  <si>
    <t>Insulinpumpe, behandling</t>
  </si>
  <si>
    <t>10PR02</t>
  </si>
  <si>
    <t>Endokrinologisk procedure, kompliceret</t>
  </si>
  <si>
    <t>10SP01</t>
  </si>
  <si>
    <t>Sammedagspakke: Diabetes årsstatus</t>
  </si>
  <si>
    <t>10TE01</t>
  </si>
  <si>
    <t>Telemedicinsk diabeteskontrol</t>
  </si>
  <si>
    <t>11MA01</t>
  </si>
  <si>
    <t>Akutte medicinske nyresygdomme uden dialyse og uden plasmaferese</t>
  </si>
  <si>
    <t>11MA02</t>
  </si>
  <si>
    <t>Andre primære eller sekundære medicinske nyresygdomme uden dialyse</t>
  </si>
  <si>
    <t>11MA03</t>
  </si>
  <si>
    <t>Truende afstødning af transplanteret nyre</t>
  </si>
  <si>
    <t>11MA04</t>
  </si>
  <si>
    <t>Svulster i nyre og urinveje, med ondartet sygdom, pat. mindst 18 år</t>
  </si>
  <si>
    <t>11MA05</t>
  </si>
  <si>
    <t>Infektioner i nyrer og urinvej, pat. 0-1 år, komplicerede</t>
  </si>
  <si>
    <t>11MA06</t>
  </si>
  <si>
    <t>Infektioner i nyrer og urinvej, pat. 0-15 år, øvrige</t>
  </si>
  <si>
    <t>11MA07</t>
  </si>
  <si>
    <t>Infektioner i nyrer og urinvej, pat. mindst 16 år</t>
  </si>
  <si>
    <t>11MA08</t>
  </si>
  <si>
    <t>Sygdomme i prostata, ondartet sygdom, pat. mindst 18 år</t>
  </si>
  <si>
    <t>11MA09</t>
  </si>
  <si>
    <t>Andre sygdomme, mistanke om sygdom, eller symptomer fra nyrer eller
urinveje, pat. 0-15 år</t>
  </si>
  <si>
    <t>11MA10</t>
  </si>
  <si>
    <t>Andre sygdomme, mistanke om sygdom, eller symptomer fra nyrer eller
urinveje, pat. mindst 16 år</t>
  </si>
  <si>
    <t>11MA98</t>
  </si>
  <si>
    <t>MDC11 1-dagsgruppe, pat. mindst 7 år</t>
  </si>
  <si>
    <t>11MA99</t>
  </si>
  <si>
    <t>MDC11 1-dagsgruppe, pat. 0-6 år</t>
  </si>
  <si>
    <t>11MP01</t>
  </si>
  <si>
    <t>Nyretransplantation, kompliceret</t>
  </si>
  <si>
    <t>11MP02</t>
  </si>
  <si>
    <t>Nyretransplantation</t>
  </si>
  <si>
    <t>11MP03</t>
  </si>
  <si>
    <t>Kombineret nyre- og bugspytkirteltransplantation</t>
  </si>
  <si>
    <t>11MP04</t>
  </si>
  <si>
    <t>Cystektomi, m. robot, m. ondartet sygdom</t>
  </si>
  <si>
    <t>11MP05</t>
  </si>
  <si>
    <t>Større blæreoperationer, m. ondartet sygdom</t>
  </si>
  <si>
    <t>11MP06</t>
  </si>
  <si>
    <t>Større blæreoperationer, m. godartet sygdom</t>
  </si>
  <si>
    <t>11MP07</t>
  </si>
  <si>
    <t>Operationer på nyre, nyrebækken og urinleder, ondartet sygdom, pat.
mindst 18 år, m. robot</t>
  </si>
  <si>
    <t>11MP08</t>
  </si>
  <si>
    <t>Operationer på nyre, nyrebækken og urinleder, ondartet sygdom, pat.
mindst 18 år</t>
  </si>
  <si>
    <t>11MP09</t>
  </si>
  <si>
    <t>Operationer på nyre, nyrebækken og urinleder, godartet sygdom, m. robot</t>
  </si>
  <si>
    <t>11MP10</t>
  </si>
  <si>
    <t>11MP11</t>
  </si>
  <si>
    <t>Operationer på nyre, nyrebækken og urinleder, godartet sygdom</t>
  </si>
  <si>
    <t>11MP12</t>
  </si>
  <si>
    <t>Prostatektomi, m. robot, ondartet sygdom, pat. mindst 18 år</t>
  </si>
  <si>
    <t>11MP13</t>
  </si>
  <si>
    <t>Åbne operationer på prostata, ondartet sygdom, pat. mindst 18 år</t>
  </si>
  <si>
    <t>11MP14</t>
  </si>
  <si>
    <t>Større operationer i retroperitoneum/det lille bækken</t>
  </si>
  <si>
    <t>11MP15</t>
  </si>
  <si>
    <t>Åbne operationer på prostata, godartet sygdom</t>
  </si>
  <si>
    <t>11MP16</t>
  </si>
  <si>
    <t>Operation for hypospadi</t>
  </si>
  <si>
    <t>11MP17</t>
  </si>
  <si>
    <t>Operation på blære, kompliceret, m. cytostatikum og blåt lys</t>
  </si>
  <si>
    <t>11MP18</t>
  </si>
  <si>
    <t>Operation på blære, kompliceret, m. cytostatikum eller blåt lys</t>
  </si>
  <si>
    <t>11MP19</t>
  </si>
  <si>
    <t>Mindre operationer på blære</t>
  </si>
  <si>
    <t>11MP20</t>
  </si>
  <si>
    <t>Operationer på urinrør, pat. 0-15 år</t>
  </si>
  <si>
    <t>11MP21</t>
  </si>
  <si>
    <t>Operationer på urinrør, pat. mindst 16 år</t>
  </si>
  <si>
    <t>11MP22</t>
  </si>
  <si>
    <t>Operationer gennem urinrør på øvre urinveje</t>
  </si>
  <si>
    <t>11MP23</t>
  </si>
  <si>
    <t>Resektioner af prostata gennem urinrør</t>
  </si>
  <si>
    <t>11MP24</t>
  </si>
  <si>
    <t>Operationer gennem urinrør på nedre urinveje</t>
  </si>
  <si>
    <t>11MP25</t>
  </si>
  <si>
    <t>Cystoskopi, m. blåt lys, m. anæstesi</t>
  </si>
  <si>
    <t>11MP26</t>
  </si>
  <si>
    <t>Endoskopi og simple indgreb på urinveje, med anæstesi</t>
  </si>
  <si>
    <t>Endoskopi og simple indgreb på urinveje</t>
  </si>
  <si>
    <t>11MP27</t>
  </si>
  <si>
    <t>Andre operationer på nyrer og urinveje</t>
  </si>
  <si>
    <t>11MP28</t>
  </si>
  <si>
    <t>Akutte medicinske nyresygdomme med dialyse el. plasmaferese</t>
  </si>
  <si>
    <t>11MP29</t>
  </si>
  <si>
    <t>Andre primære eller sekundære medicinske nyresygdomme med dialyse
el. plasmaferese</t>
  </si>
  <si>
    <t>11MP30</t>
  </si>
  <si>
    <t>Anlæggelse af peritonaldialysekateter</t>
  </si>
  <si>
    <t>11PR01</t>
  </si>
  <si>
    <t>Cystoskopi, kompliceret, el. urinrørsoperationer el. punktur af prostata</t>
  </si>
  <si>
    <t>11PR02</t>
  </si>
  <si>
    <t>Cystoskopi, ukompliceret el. mindre urologisk operation</t>
  </si>
  <si>
    <t>11PR03</t>
  </si>
  <si>
    <t>Stenknusning ved trykbølge (ESWL)</t>
  </si>
  <si>
    <t>11PR04</t>
  </si>
  <si>
    <t>Instillation af lægemiddel i blæren</t>
  </si>
  <si>
    <t>11PR05</t>
  </si>
  <si>
    <t>Indlæggelse af kateter el. anden ukompliceret procedure i urinveje</t>
  </si>
  <si>
    <t>11PR06</t>
  </si>
  <si>
    <t>Kontrol ved hjemme-hæmodialyse</t>
  </si>
  <si>
    <t>11PR07</t>
  </si>
  <si>
    <t>Kontrol ved hjemme-peritonealdialyse</t>
  </si>
  <si>
    <t>11PR08</t>
  </si>
  <si>
    <t>Peritonealdialyse, m. oplæring</t>
  </si>
  <si>
    <t>11PR09</t>
  </si>
  <si>
    <t>Peritonealdialyse</t>
  </si>
  <si>
    <t>11PR10</t>
  </si>
  <si>
    <t>Dialyse, øvrige</t>
  </si>
  <si>
    <t>11PR11</t>
  </si>
  <si>
    <t>Urodynamisk unders?gelse, udvidet</t>
  </si>
  <si>
    <t>11PR12</t>
  </si>
  <si>
    <t>Urodynamisk undersøgelse, almindelig</t>
  </si>
  <si>
    <t>11SP01</t>
  </si>
  <si>
    <t>Sammedagspakke: Cystoskopisk og CT-urografiske undersøgelse</t>
  </si>
  <si>
    <t>11SP02</t>
  </si>
  <si>
    <t>Sammedagspakke: Prostatakræft-udredning med LUTS-udredning</t>
  </si>
  <si>
    <t>11SP03</t>
  </si>
  <si>
    <t>Sammedagspakke: LUTS-udredning med cystoskopi eller UL af prostata</t>
  </si>
  <si>
    <t>12MA01</t>
  </si>
  <si>
    <t>Ondartede sygdomme på mandlige kønsorganer</t>
  </si>
  <si>
    <t>12MA02</t>
  </si>
  <si>
    <t>Andre sygdomme, mistanke om sygdom, eller symptomer fra mandlige
kønsorganer</t>
  </si>
  <si>
    <t>12MA98</t>
  </si>
  <si>
    <t>MDC12 1-dagsgruppe, pat. mindst 7 år</t>
  </si>
  <si>
    <t>12MA99</t>
  </si>
  <si>
    <t>MDC12 1-dagsgruppe, pat. 0-6 år</t>
  </si>
  <si>
    <t>12MP01</t>
  </si>
  <si>
    <t>Indsættelse af implantater i urinveje eller mandlige kønsorganer</t>
  </si>
  <si>
    <t>12MP02</t>
  </si>
  <si>
    <t>Operationer på penis, kompliceret, m. ondartet sygdom</t>
  </si>
  <si>
    <t>12MP03</t>
  </si>
  <si>
    <t>Operationer på penis, kompliceret, u. ondartet sygdom</t>
  </si>
  <si>
    <t>12MP04</t>
  </si>
  <si>
    <t>Operationer på scrotalindhold, m. ondartet sygdom</t>
  </si>
  <si>
    <t>12MP05</t>
  </si>
  <si>
    <t>Operationer på mandlige kønsorganer, pat. 0-15 år</t>
  </si>
  <si>
    <t>12MP06</t>
  </si>
  <si>
    <t>Operationer på mandlige kønsorganer, pat. mindst 16 år, m. anæstesi</t>
  </si>
  <si>
    <t>12MP07</t>
  </si>
  <si>
    <t>Andre operationer på mandlige kønsorganer</t>
  </si>
  <si>
    <t>12PR01</t>
  </si>
  <si>
    <t>Mindre operationer på mandlige kønsorganer</t>
  </si>
  <si>
    <t>12PR02</t>
  </si>
  <si>
    <t>Andrologisk udredning, endokrin</t>
  </si>
  <si>
    <t>13MA01</t>
  </si>
  <si>
    <t>Gynækologiske infektioner, blødningsforstyrelser eller andre
gynækologiske sygdomme eller mistanke herom</t>
  </si>
  <si>
    <t>13MA98</t>
  </si>
  <si>
    <t>MDC13 1-dagsgruppe, pat. mindst 7 år</t>
  </si>
  <si>
    <t>13MA99</t>
  </si>
  <si>
    <t>MDC13 1-dagsgruppe, pat. 0-6 år</t>
  </si>
  <si>
    <t>13MP01</t>
  </si>
  <si>
    <t>Aborter efter 13 uger</t>
  </si>
  <si>
    <t>13MP02</t>
  </si>
  <si>
    <t>Meget komplicerede gynækologiske indgreb ved ondartet sygdom, pat.
mindst 18 år, m. robot</t>
  </si>
  <si>
    <t>13MP03</t>
  </si>
  <si>
    <t>Meget komplicerede gynækologiske indgreb ved ondartet sygdom, pat.
mindst 18 år, u. robot</t>
  </si>
  <si>
    <t>13MP04</t>
  </si>
  <si>
    <t>Meget komplicerede gynækologiske indgreb, m. robot</t>
  </si>
  <si>
    <t>13MP05</t>
  </si>
  <si>
    <t>Meget komplicerede gynækologiske indgreb, u. robot</t>
  </si>
  <si>
    <t>13MP06</t>
  </si>
  <si>
    <t>Komplicerede gynækologiske indgreb</t>
  </si>
  <si>
    <t>13MP07</t>
  </si>
  <si>
    <t>13MP08</t>
  </si>
  <si>
    <t>Standard gynækologisk indgreb ved ondartet sygdom m. robot, pat.
mindst 18 år</t>
  </si>
  <si>
    <t>13MP09</t>
  </si>
  <si>
    <t>Standard gynækologisk indgreb ved ondartet sygdom u. robot, pat. mindst
18 år</t>
  </si>
  <si>
    <t>13MP10</t>
  </si>
  <si>
    <t>Standard gynækologisk indgreb, m. robot</t>
  </si>
  <si>
    <t>13MP11</t>
  </si>
  <si>
    <t>Standard gynækologisk indgreb</t>
  </si>
  <si>
    <t>13MP12</t>
  </si>
  <si>
    <t>Enklere gynækologiske indgreb ved ondartet sygdom, pat. mindst 18 år</t>
  </si>
  <si>
    <t>13MP13</t>
  </si>
  <si>
    <t>Enklere gynækologiske indgreb, m. robot</t>
  </si>
  <si>
    <t>13MP14</t>
  </si>
  <si>
    <t>Enklere gynækologiske indgreb</t>
  </si>
  <si>
    <t>13MP16</t>
  </si>
  <si>
    <t>Mindre gynækologiske indgreb ved ondartet sygdom, pat. mindst 18 år</t>
  </si>
  <si>
    <t>13MP15</t>
  </si>
  <si>
    <t>13MP18</t>
  </si>
  <si>
    <t>Mindre gynækologiske indgreb</t>
  </si>
  <si>
    <t>13PR01</t>
  </si>
  <si>
    <t>Kunstig befrugtning med anvendelse af PGD på fosterceller</t>
  </si>
  <si>
    <t>13PR02</t>
  </si>
  <si>
    <t>Kunstig befrugtning ved IVF/ICSI ved kompliceret infektion</t>
  </si>
  <si>
    <t>13PR03</t>
  </si>
  <si>
    <t>Kunstig befrugtning ved IVF/ICSI, ægudtagning el. ægoplægning</t>
  </si>
  <si>
    <t>14HJ01</t>
  </si>
  <si>
    <t>Hjemme eller udebesøg ved graviditet eller efter fødsel</t>
  </si>
  <si>
    <t>14MA01</t>
  </si>
  <si>
    <t>Indlæggelser i graviditeten</t>
  </si>
  <si>
    <t>14MA02</t>
  </si>
  <si>
    <t>Indlæggelser i barselsperioden</t>
  </si>
  <si>
    <t>14MA98</t>
  </si>
  <si>
    <t>MDC14 1-dagsgruppe, pat. mindst 7 år</t>
  </si>
  <si>
    <t>14MP01</t>
  </si>
  <si>
    <t>Komplicerede intrauterine indgreb under graviditeten</t>
  </si>
  <si>
    <t>14MP02</t>
  </si>
  <si>
    <t>Indlæggelse i graviditeten, fødsel før 28 uger</t>
  </si>
  <si>
    <t>14MP03</t>
  </si>
  <si>
    <t>Meget kompliceret graviditet, m. akut kejsersnit, førstegangsfødende</t>
  </si>
  <si>
    <t>14MP04</t>
  </si>
  <si>
    <t>Meget kompliceret graviditet, m. akut kejsersnit, flergangsfødende</t>
  </si>
  <si>
    <t>14MP05</t>
  </si>
  <si>
    <t>Kompliceret graviditet eller medicinsk sygdom hos moder, m. akut
kejsersnit, førstegangsfødende</t>
  </si>
  <si>
    <t>14MP06</t>
  </si>
  <si>
    <t>Kompliceret graviditet eller medicinsk sygdom hos moder, m. akut
kejsersnit, flergangsfødende</t>
  </si>
  <si>
    <t>14MP07</t>
  </si>
  <si>
    <t>Igangsat fødsel, m. akut kejsersnit, førstegangsfødende</t>
  </si>
  <si>
    <t>14MP08</t>
  </si>
  <si>
    <t>Igangsat fødsel, m. akut kejsersnit, flergangsfødende</t>
  </si>
  <si>
    <t>14MP09</t>
  </si>
  <si>
    <t>Planlagt vaginal fødsel, tidligere kejsersnit, m. akut kejsersnit</t>
  </si>
  <si>
    <t>14MP10</t>
  </si>
  <si>
    <t>Spontant begyndende fødsel, m. akut kejsersnit, førstegangsfødende</t>
  </si>
  <si>
    <t>14MP11</t>
  </si>
  <si>
    <t>Spontant begyndende fødsel, m. akut kejsersnit, flergangsfødende</t>
  </si>
  <si>
    <t>14MP12</t>
  </si>
  <si>
    <t>Planlagt kejsersnit, førstegangsfødende</t>
  </si>
  <si>
    <t>14MP13</t>
  </si>
  <si>
    <t>Planlagt kejsersnit, flergangsfødende</t>
  </si>
  <si>
    <t>14MP14</t>
  </si>
  <si>
    <t>Planlagt vaginal fødsel, tidligere kejsersnit</t>
  </si>
  <si>
    <t>14MP15</t>
  </si>
  <si>
    <t>Flerfold eller planlagt vaginal UK fødsel, førstegangsfødende</t>
  </si>
  <si>
    <t>14MP16</t>
  </si>
  <si>
    <t>Flerfold eller planlagt vaginal UK fødsel, flergangsfødende</t>
  </si>
  <si>
    <t>14MP17</t>
  </si>
  <si>
    <t>Meget kompliceret graviditet, m. vaginal fødsel, førstegangsfødende</t>
  </si>
  <si>
    <t>14MP18</t>
  </si>
  <si>
    <t>Meget kompliceret graviditet, m. vaginal fødsel, flergangsfødende</t>
  </si>
  <si>
    <t>14MP19</t>
  </si>
  <si>
    <t>Kompliceret graviditet, m. vaginal fødsel, førstegangsfødende</t>
  </si>
  <si>
    <t>14MP20</t>
  </si>
  <si>
    <t>Kompliceret graviditet, m. vaginal fødsel, flergangsfødende</t>
  </si>
  <si>
    <t>14MP21</t>
  </si>
  <si>
    <t>Postpartum blødning over 1000 ml eller sphincterruptur,
førstegangsfødende</t>
  </si>
  <si>
    <t>14MP22</t>
  </si>
  <si>
    <t>Postpartum blødning over 1000 ml eller sphincterruptur, flergangsfødende</t>
  </si>
  <si>
    <t>14MP23</t>
  </si>
  <si>
    <t>Vaginal fødsel, m. instrumentel forløsning, førstegangsfødende</t>
  </si>
  <si>
    <t>14MP24</t>
  </si>
  <si>
    <t>Vaginal fødsel, m. instrumentel forløsning, flergangsfødende</t>
  </si>
  <si>
    <t>14MP25</t>
  </si>
  <si>
    <t>Igangsat vaginal fødsel, m. epidural, førstegangsfødende</t>
  </si>
  <si>
    <t>14MP26</t>
  </si>
  <si>
    <t>Igangsat vaginal fødsel, m. epidural, flergangsfødende</t>
  </si>
  <si>
    <t>14MP27</t>
  </si>
  <si>
    <t>Igangsat vaginal fødsel, førstegangsfødende</t>
  </si>
  <si>
    <t>14MP28</t>
  </si>
  <si>
    <t>Igangsat vaginal fødsel, flergangsfødende</t>
  </si>
  <si>
    <t>14MP29</t>
  </si>
  <si>
    <t>Spontan fødsel, m. epidural, førstegangsfødende</t>
  </si>
  <si>
    <t>14MP30</t>
  </si>
  <si>
    <t>Spontan fødsel, m. epidural, flergangsfødende</t>
  </si>
  <si>
    <t>14MP31</t>
  </si>
  <si>
    <t>Spontan fødsel, førstegangsfødende</t>
  </si>
  <si>
    <t>14MP32</t>
  </si>
  <si>
    <t>Spontan fødsel, flergangsfødende</t>
  </si>
  <si>
    <t>14PR01</t>
  </si>
  <si>
    <t>Fostervandsprøve el. moderkagebiopsi, flerfoldsgraviditet</t>
  </si>
  <si>
    <t>14PR02</t>
  </si>
  <si>
    <t>Fostervandsprøve el. moderkagebiopsi</t>
  </si>
  <si>
    <t>14PR03</t>
  </si>
  <si>
    <t>Svangrekontrol, bariatrisk opereret kvinde</t>
  </si>
  <si>
    <t>14PR04</t>
  </si>
  <si>
    <t>Jordemoderkonsultation, akut, graviditet</t>
  </si>
  <si>
    <t>14PR05</t>
  </si>
  <si>
    <t>Jordemoderkonsultation, udvidet</t>
  </si>
  <si>
    <t>14PR06</t>
  </si>
  <si>
    <t>Jordemoderkonsultation, basis</t>
  </si>
  <si>
    <t>14PR07</t>
  </si>
  <si>
    <t>Særlige ydelser i forbindelse med graviditet eller efter fødsel incl.
fødselsforberedelse</t>
  </si>
  <si>
    <t>14PR08</t>
  </si>
  <si>
    <t>Opfølgning på kontakt med kvinde/barn i kombination med
tværfaglig/tværsektoriel indsats</t>
  </si>
  <si>
    <t>14PR09</t>
  </si>
  <si>
    <t>Særligt ressourcekrævende svangrekontrol ved rusmiddelproblematik</t>
  </si>
  <si>
    <t>14SP01</t>
  </si>
  <si>
    <t>Sammedagspakke: Svangrekontrol og Jordemoderkonsultation med
UL-scanning, meget kompl.</t>
  </si>
  <si>
    <t>14SP02</t>
  </si>
  <si>
    <t>Sammedagspakke: Svangrekontrol og Jordemoderkonsultation, med UL,
kompl. el. ukompl.</t>
  </si>
  <si>
    <t>14SP03</t>
  </si>
  <si>
    <t>Sammedagspakke: Svangrekontrol og Jordemoderkonsultation</t>
  </si>
  <si>
    <t>14SP04</t>
  </si>
  <si>
    <t>Sammedagspakke: Flere jordemoderkonsultationer</t>
  </si>
  <si>
    <t>14SP05</t>
  </si>
  <si>
    <t>Sammedagspakke: Fostermisdannelse med moderkagebiopsi eller
fostervandsprøve</t>
  </si>
  <si>
    <t>14TE01</t>
  </si>
  <si>
    <t>Hjemmemonitorering af gravide</t>
  </si>
  <si>
    <t>15MA01</t>
  </si>
  <si>
    <t>Andre sygdomme i perinatalperioden</t>
  </si>
  <si>
    <t>15MA02</t>
  </si>
  <si>
    <t>Immaturitas/Praematuritas, pat. 28-120 dage</t>
  </si>
  <si>
    <t>15MA99</t>
  </si>
  <si>
    <t>MDC15 1-dagsgruppe, pat. 0-6 år</t>
  </si>
  <si>
    <t>15MP01</t>
  </si>
  <si>
    <t>Død eller overflyttet inden for 1 dag</t>
  </si>
  <si>
    <t>15MP02</t>
  </si>
  <si>
    <t>Børn med fødselsvægt &lt; 1000 gram eller GA &lt; 28 uger, meget
komplicerede</t>
  </si>
  <si>
    <t>15MP03</t>
  </si>
  <si>
    <t>Børn med fødselsvægt &lt; 1000 gram eller GA &lt; 28 uger, moderat
komplicerede</t>
  </si>
  <si>
    <t>15MP04</t>
  </si>
  <si>
    <t>Børn med fødselsvægt &lt; 1000 gram eller GA &lt; 28 uger, kompliceret</t>
  </si>
  <si>
    <t>15MP05</t>
  </si>
  <si>
    <t>Børn med fødselsvægt &lt; 1000 gram eller GA &lt; 28 uger, Mindre kompliceret</t>
  </si>
  <si>
    <t>15MP06</t>
  </si>
  <si>
    <t>Børn med : GA 28-31 uger, Meget kompliceret</t>
  </si>
  <si>
    <t>15MP07</t>
  </si>
  <si>
    <t>Børn med : GA 28-31 uger, Moderat kompliceret</t>
  </si>
  <si>
    <t>15MP08</t>
  </si>
  <si>
    <t>Børn med : GA 28-31 uger, kompliceret</t>
  </si>
  <si>
    <t>15MP09</t>
  </si>
  <si>
    <t>Børn med : GA 28-31 uger, Mindre kompliceret</t>
  </si>
  <si>
    <t>15MP10</t>
  </si>
  <si>
    <t>Børn med GA 32-35 uger, Meget kompliceret</t>
  </si>
  <si>
    <t>15MP11</t>
  </si>
  <si>
    <t>Børn med GA 32-35 uger, Moderat kompliceret</t>
  </si>
  <si>
    <t>15MP12</t>
  </si>
  <si>
    <t>Børn med GA 32-35 uger,  kompliceret</t>
  </si>
  <si>
    <t>15MP13</t>
  </si>
  <si>
    <t>Børn med GA 32-35 uger, Mindre kompliceret</t>
  </si>
  <si>
    <t>15MP14</t>
  </si>
  <si>
    <t>Børn med GA &gt;36 uger, Meget kompliceret</t>
  </si>
  <si>
    <t>15MP15</t>
  </si>
  <si>
    <t>Børn med GA &gt;36 uger, Moderat kompliceret</t>
  </si>
  <si>
    <t>15MP16</t>
  </si>
  <si>
    <t>Børn med GA &gt;36 uger,  kompliceret</t>
  </si>
  <si>
    <t>15MP17</t>
  </si>
  <si>
    <t>Børn med GA &gt;36 uger, Mindre kompliceret</t>
  </si>
  <si>
    <t>15MP18</t>
  </si>
  <si>
    <t>Børn 0-27 dage, Øvrige</t>
  </si>
  <si>
    <t>15MP19</t>
  </si>
  <si>
    <t>Børn 0-27 dage, m. ECMO-behandling</t>
  </si>
  <si>
    <t>15UA01</t>
  </si>
  <si>
    <t>Raske nyfødte</t>
  </si>
  <si>
    <t>16MA01</t>
  </si>
  <si>
    <t>Ideopatiske knoglemarvsaplasier</t>
  </si>
  <si>
    <t>16MA02</t>
  </si>
  <si>
    <t>Sekundære og uspecifikke knoglemarvsaplasier</t>
  </si>
  <si>
    <t>16MA03</t>
  </si>
  <si>
    <t>Granulo- og trombocytopeni</t>
  </si>
  <si>
    <t>16MA04</t>
  </si>
  <si>
    <t>Hæmoglobinopati</t>
  </si>
  <si>
    <t>16MA05</t>
  </si>
  <si>
    <t>Hæmolystiske anæmier og anæmier forårsaget af enzymatiske
forstyrrelser m.m.</t>
  </si>
  <si>
    <t>16MA06</t>
  </si>
  <si>
    <t>Trombotisk trombocytopeniske purpuna</t>
  </si>
  <si>
    <t>16MA07</t>
  </si>
  <si>
    <t>Immunglobulin mangel</t>
  </si>
  <si>
    <t>16MA08</t>
  </si>
  <si>
    <t>Svær immundefekt og aflejringssygdomme</t>
  </si>
  <si>
    <t>16MA09</t>
  </si>
  <si>
    <t>Koagulationsforstyrrelser</t>
  </si>
  <si>
    <t>16MA10</t>
  </si>
  <si>
    <t>Øvrige sygdomme i blod og bloddannende organer</t>
  </si>
  <si>
    <t>16MA11</t>
  </si>
  <si>
    <t>Observation for sygdom i blod og bloddannende organer</t>
  </si>
  <si>
    <t>16MA98</t>
  </si>
  <si>
    <t>MDC16 1-dagsgruppe, pat. mindst 7 år</t>
  </si>
  <si>
    <t>16MA99</t>
  </si>
  <si>
    <t>MDC16 1-dagsgruppe, pat. 0-6 år</t>
  </si>
  <si>
    <t>16MP01</t>
  </si>
  <si>
    <t>Fjernelse af milt</t>
  </si>
  <si>
    <t>16MP02</t>
  </si>
  <si>
    <t>Andre operationer ved sygdomme i blod eller bloddannende organer</t>
  </si>
  <si>
    <t>16MP03</t>
  </si>
  <si>
    <t>Antistofbehandling af sygdomme i blod og bloddannende organer</t>
  </si>
  <si>
    <t>16MP04</t>
  </si>
  <si>
    <t>Immunmodulerende behandling</t>
  </si>
  <si>
    <t>16MP05</t>
  </si>
  <si>
    <t>Afareser</t>
  </si>
  <si>
    <t>16MP06</t>
  </si>
  <si>
    <t>Mangelanæmier</t>
  </si>
  <si>
    <t>16PR01</t>
  </si>
  <si>
    <t>Transfusion af plasma og/eller behandlet blod</t>
  </si>
  <si>
    <t>16PR02</t>
  </si>
  <si>
    <t>Transfusion af blod, øvrig</t>
  </si>
  <si>
    <t>16PR03</t>
  </si>
  <si>
    <t>Plasmaferese</t>
  </si>
  <si>
    <t>17MA01</t>
  </si>
  <si>
    <t>Malign hæmatologisk sygdom uden specifik behandling, pat. mindst 18 år</t>
  </si>
  <si>
    <t>17MA02</t>
  </si>
  <si>
    <t>Patienter med hæmatologiske komplikationer</t>
  </si>
  <si>
    <t>17MA03</t>
  </si>
  <si>
    <t>Diagnostik ved ondartede sygdomme, pat. mindst 18 år</t>
  </si>
  <si>
    <t>17MA04</t>
  </si>
  <si>
    <t>Andre knoglemarvssygdomme</t>
  </si>
  <si>
    <t>17MA05</t>
  </si>
  <si>
    <t>Observation pga mistanke om malign hæmatologisk sygdom, pat. mindst
18 år</t>
  </si>
  <si>
    <t>17MA98</t>
  </si>
  <si>
    <t>MDC17 1-dagsgruppe, pat. mindst 7 år</t>
  </si>
  <si>
    <t>17MA99</t>
  </si>
  <si>
    <t>MDC17 1-dagsgruppe, pat. 0-6 år</t>
  </si>
  <si>
    <t>17MP01</t>
  </si>
  <si>
    <t>Mini-knoglemarvstransplantation</t>
  </si>
  <si>
    <t>17MP02</t>
  </si>
  <si>
    <t>Højdosis kemoterapi u. stamcellestøtte m. antistofbehandling, pat. mindst
18 år</t>
  </si>
  <si>
    <t>17MP03</t>
  </si>
  <si>
    <t>Højdosis kemoterapi u. stamcellestøtte, pat. mindst 18 år</t>
  </si>
  <si>
    <t>17MP04</t>
  </si>
  <si>
    <t>Kompleks svampebehandling m. antistofbehandling el. kemoterapi</t>
  </si>
  <si>
    <t>17MP05</t>
  </si>
  <si>
    <t>Kompleks svampebehandling</t>
  </si>
  <si>
    <t>17MP06</t>
  </si>
  <si>
    <t>Basis svampebehandling m. antistofbehandling el. kemoterapi, pat. mindst
18 år</t>
  </si>
  <si>
    <t>17MP07</t>
  </si>
  <si>
    <t>Basis svampebehandling, pat. mindst 18 år</t>
  </si>
  <si>
    <t>17MP08</t>
  </si>
  <si>
    <t>Antistofbehandling af svulster i lymfatisk og bloddannende væv, pat.
mindst 18 år</t>
  </si>
  <si>
    <t>17MP09</t>
  </si>
  <si>
    <t>Biologisk modificerende stoffer på svulster i lymfatisk og bloddannende
væv, pat. mindst 18 år</t>
  </si>
  <si>
    <t>17MP10</t>
  </si>
  <si>
    <t>Kompleks kemoterapi på svulster i lymfatisk og bloddannende væv m.
antistofbehandling, pat. mindst 18 år</t>
  </si>
  <si>
    <t>17MP11</t>
  </si>
  <si>
    <t>Kompleks kemoterapi på svulster i lymfatisk og bloddannende væv, pat.
mindst 18 år</t>
  </si>
  <si>
    <t>17MP12</t>
  </si>
  <si>
    <t>Større operationer ved lymfom og leukæmi, pat. mindst 18 år</t>
  </si>
  <si>
    <t>17MP13</t>
  </si>
  <si>
    <t>Operationer ved lymfom og ikke-akut leukæmi, pat. mindst 18 år, m.
kompl. bidiag.</t>
  </si>
  <si>
    <t>17MP14</t>
  </si>
  <si>
    <t>Operationer ved lymfom og ikke-akut leukæmi, pat. mindst 18 år, u.
kompl. bidiag.</t>
  </si>
  <si>
    <t>17MP15</t>
  </si>
  <si>
    <t>Større operationer ved knoglemarvssygdomme m.m., pat. mindst 18 år</t>
  </si>
  <si>
    <t>17MP16</t>
  </si>
  <si>
    <t>Mindre operationer ved knoglemarvssygdomme m.m., pat. mindst 18 år</t>
  </si>
  <si>
    <t>17MP17</t>
  </si>
  <si>
    <t>Operationer ved svulster i lymfatisk og bloddannende væv mm., pat. 0-17
år</t>
  </si>
  <si>
    <t>17MP18</t>
  </si>
  <si>
    <t>Svulster med aferesebehandling</t>
  </si>
  <si>
    <t>17PR01</t>
  </si>
  <si>
    <t>Udtagning af knoglemarv til diagnostisk undersøgelse</t>
  </si>
  <si>
    <t>18MA01</t>
  </si>
  <si>
    <t>Sepsis</t>
  </si>
  <si>
    <t>18MA03</t>
  </si>
  <si>
    <t>Postoperative og posttraumatiske infektioner, u. kompl. faktorer</t>
  </si>
  <si>
    <t>18MA04</t>
  </si>
  <si>
    <t>Feber af ukendt årsag, pat. mindst 18 år, uden biopsi og/eller scopi</t>
  </si>
  <si>
    <t>18MA05</t>
  </si>
  <si>
    <t>Virussygdomme, pat. mindst 18 år, m. kompl. faktorer</t>
  </si>
  <si>
    <t>18MA06</t>
  </si>
  <si>
    <t>Virussygdomme, pat. mindst 18 år, u. kompl. faktorer</t>
  </si>
  <si>
    <t>18MA07</t>
  </si>
  <si>
    <t>Virussygdomme og feber af ukendt årsag, pat. 0-17 år</t>
  </si>
  <si>
    <t>18MA08</t>
  </si>
  <si>
    <t>Andre infektioner eller parasitære sygdomme</t>
  </si>
  <si>
    <t>18MA09</t>
  </si>
  <si>
    <t>Observation for infektion eller parasitær sygdom</t>
  </si>
  <si>
    <t>18MA98</t>
  </si>
  <si>
    <t>MDC18 1-dagsgruppe, pat. mindst 7 år</t>
  </si>
  <si>
    <t>18MA99</t>
  </si>
  <si>
    <t>MDC18 1-dagsgruppe, pat. 0-6 år</t>
  </si>
  <si>
    <t>18MP01</t>
  </si>
  <si>
    <t>Operationer ved infektioner eller parasitære sygdomme</t>
  </si>
  <si>
    <t>18MP02</t>
  </si>
  <si>
    <t>Infektionssygdomme eller parasitære sygdomme med dialyse</t>
  </si>
  <si>
    <t>18MP03</t>
  </si>
  <si>
    <t>Feber af ukendt årsag, med biopsi og/eller scopi</t>
  </si>
  <si>
    <t>19MA01</t>
  </si>
  <si>
    <t>Akutte tilpasningsvanskeligheder og psykosomatiske forstyrrelser</t>
  </si>
  <si>
    <t>19MA02</t>
  </si>
  <si>
    <t>Depressive neuroser</t>
  </si>
  <si>
    <t>19MA03</t>
  </si>
  <si>
    <t>Ikke-depressive neuroser</t>
  </si>
  <si>
    <t>19MA04</t>
  </si>
  <si>
    <t>Personlighedsforstyrrelser og adfærdsproblemer</t>
  </si>
  <si>
    <t>19MA05</t>
  </si>
  <si>
    <t>Organisk betingede sindslidelser og mental retardering, pat. mindst 18 år</t>
  </si>
  <si>
    <t>19MA06</t>
  </si>
  <si>
    <t>Organisk betingede sindslidelser og mental retardering, pat. 0-17 år</t>
  </si>
  <si>
    <t>19MA07</t>
  </si>
  <si>
    <t>Psykoser</t>
  </si>
  <si>
    <t>19MA08</t>
  </si>
  <si>
    <t>Sindslidelser hos børn</t>
  </si>
  <si>
    <t>19MA09</t>
  </si>
  <si>
    <t>Andre psykiske forstyrrelser</t>
  </si>
  <si>
    <t>19MA10</t>
  </si>
  <si>
    <t>Observation for en psykiatrisk sygdom</t>
  </si>
  <si>
    <t>19MA98</t>
  </si>
  <si>
    <t>MDC19 1-dagsgruppe, pat. mindst 7 år</t>
  </si>
  <si>
    <t>19MA99</t>
  </si>
  <si>
    <t>MDC19 1-dagsgruppe, pat. 0-6 år</t>
  </si>
  <si>
    <t>19MP01</t>
  </si>
  <si>
    <t>Operationer på patienter hvor sindslidelse er hoveddiagnose</t>
  </si>
  <si>
    <t>20MA01</t>
  </si>
  <si>
    <t>Alkohol- eller stofmisbrug eller afhængighed og afgiftning etc., m. kompl.
bidiag.</t>
  </si>
  <si>
    <t>20MA02</t>
  </si>
  <si>
    <t>Alkohol- eller stofmisbrug eller afgiftning etc., u. kompl. bidiag.</t>
  </si>
  <si>
    <t>20MA97</t>
  </si>
  <si>
    <t>MDC20 1-dagsgruppe</t>
  </si>
  <si>
    <t>21MA01</t>
  </si>
  <si>
    <t>Allergiske og allergi lignende reaktioner</t>
  </si>
  <si>
    <t>21MA02</t>
  </si>
  <si>
    <t>Komplikationer ved behandling, m. kompl. bidiag.</t>
  </si>
  <si>
    <t>21MA04</t>
  </si>
  <si>
    <t>Forgiftning og toksisk virkning af lægemiddel, pat. mindst 18 år, m. kompl.
bidiag.</t>
  </si>
  <si>
    <t>21MA05</t>
  </si>
  <si>
    <t>Forgiftning og toksisk virkning af lægemiddel, øvrige</t>
  </si>
  <si>
    <t>21MA06</t>
  </si>
  <si>
    <t>Traume</t>
  </si>
  <si>
    <t>21MA07</t>
  </si>
  <si>
    <t>Andre skader, forgiftning og toksiske virkninger</t>
  </si>
  <si>
    <t>21MA08</t>
  </si>
  <si>
    <t>Observation ved ulykkestilfælde eller forgiftning</t>
  </si>
  <si>
    <t>21MA98</t>
  </si>
  <si>
    <t>MDC21 1-dagsgruppe, pat. mindst 7 år</t>
  </si>
  <si>
    <t>21MA99</t>
  </si>
  <si>
    <t>MDC21 1-dagsgruppe, pat. 0-6 år</t>
  </si>
  <si>
    <t>21MP01</t>
  </si>
  <si>
    <t>Sårbehandling efter skade</t>
  </si>
  <si>
    <t>21MP02</t>
  </si>
  <si>
    <t>Andre operationer efter skade, m. kompl. bidiag.</t>
  </si>
  <si>
    <t>21MP03</t>
  </si>
  <si>
    <t>Andre operationer efter skade, u. kompl. bidiag.</t>
  </si>
  <si>
    <t>21MP04</t>
  </si>
  <si>
    <t>Traumemodtagelse</t>
  </si>
  <si>
    <t>22MA01</t>
  </si>
  <si>
    <t>Mindre omfattende forbrænding uden operativ behandling</t>
  </si>
  <si>
    <t>22MA98</t>
  </si>
  <si>
    <t>MDC22 1-dagsgruppe, pat. mindst 7 år</t>
  </si>
  <si>
    <t>22MA99</t>
  </si>
  <si>
    <t>MDC22 1-dagsgruppe, pat. 0-6 år</t>
  </si>
  <si>
    <t>22MP01</t>
  </si>
  <si>
    <t>Forbrændinger, overført til anden akut enhed</t>
  </si>
  <si>
    <t>22MP02</t>
  </si>
  <si>
    <t>Mindre omfattende forbrænding med sårrevision eller anden operation</t>
  </si>
  <si>
    <t>22MP03</t>
  </si>
  <si>
    <t>Omfattende forbrænding eller forbrænding med exposure behandling</t>
  </si>
  <si>
    <t>23MA02</t>
  </si>
  <si>
    <t>Symptomer og fund, m. kompl. bidiag.</t>
  </si>
  <si>
    <t>23MA03</t>
  </si>
  <si>
    <t>Symptomer og fund, u. kompl. bidiag.</t>
  </si>
  <si>
    <t>23MA05</t>
  </si>
  <si>
    <t>Anden kontaktårsag til sundhedsvæsenet</t>
  </si>
  <si>
    <t>23MA98</t>
  </si>
  <si>
    <t>MDC23 1-dagsgruppe, pat. mindst 7 år</t>
  </si>
  <si>
    <t>23MA99</t>
  </si>
  <si>
    <t>MDC23 1-dagsgruppe, pat. 0-6 år</t>
  </si>
  <si>
    <t>23PR01</t>
  </si>
  <si>
    <t>Smertetilstande, kroniske, komplicerede</t>
  </si>
  <si>
    <t>23SP01</t>
  </si>
  <si>
    <t>Sammedagspakke: Tværfaglig smertebehandling kroniske smertepatienter</t>
  </si>
  <si>
    <t>24MA97</t>
  </si>
  <si>
    <t>MDC24 1-dagsgruppe</t>
  </si>
  <si>
    <t>24MP01</t>
  </si>
  <si>
    <t>Kranieoperation ved svært multitraume</t>
  </si>
  <si>
    <t>24MP02</t>
  </si>
  <si>
    <t>Specifikke operationer ved svært multitraume</t>
  </si>
  <si>
    <t>24MP03</t>
  </si>
  <si>
    <t>Andet svært multitraume</t>
  </si>
  <si>
    <t>25MA01</t>
  </si>
  <si>
    <t>HIV med betydelig HIV relateret sygdom</t>
  </si>
  <si>
    <t>25MA02</t>
  </si>
  <si>
    <t>HIV med eller uden bidiagnose</t>
  </si>
  <si>
    <t>25MA98</t>
  </si>
  <si>
    <t>MDC25 1-dagsgruppe, pat. mindst 7 år</t>
  </si>
  <si>
    <t>25MA99</t>
  </si>
  <si>
    <t>MDC25 1-dagsgruppe, pat. 0-6 år</t>
  </si>
  <si>
    <t>26HJ01</t>
  </si>
  <si>
    <t>Specialiseret Palliativ indsats, Stor, Hjemmebesøg</t>
  </si>
  <si>
    <t>26HJ02</t>
  </si>
  <si>
    <t>Specialiseret Palliativ indsats, Mellem, Hjemmebesøg</t>
  </si>
  <si>
    <t>26HJ03</t>
  </si>
  <si>
    <t>Specialiseret Palliativ indsats, Lille, Hjemmebesøg</t>
  </si>
  <si>
    <t>26MA01</t>
  </si>
  <si>
    <t>Neurorehabilitering</t>
  </si>
  <si>
    <t>26MA02</t>
  </si>
  <si>
    <t>Observation pga mistanke om fysisk overgreb, pat. 0-17 år</t>
  </si>
  <si>
    <t>26MA03</t>
  </si>
  <si>
    <t>Hjernedød i henhold til Sundhedsloven</t>
  </si>
  <si>
    <t>26MA98</t>
  </si>
  <si>
    <t>MDC26 1-dagsgruppe, pat. mindst 7 år</t>
  </si>
  <si>
    <t>26MA99</t>
  </si>
  <si>
    <t>MDC26 1-dagsgruppe, pat. 0-6 år</t>
  </si>
  <si>
    <t>26MP01</t>
  </si>
  <si>
    <t>Intensiv neurorehabilitering på højt specialiseret central enhed,
almindeligt forløb</t>
  </si>
  <si>
    <t>26MP02</t>
  </si>
  <si>
    <t>Intensiv neurorehabilitering på højt specialiseret central enhed,
afklaringsforløb</t>
  </si>
  <si>
    <t>26MP03</t>
  </si>
  <si>
    <t>Intensiv neurorehabilitering på decentral enhed, almindeligt forløb</t>
  </si>
  <si>
    <t>26MP04</t>
  </si>
  <si>
    <t>Intensiv neurorehabilitering på decentral enhed, afklarings- og/eller
udslusningsforløb</t>
  </si>
  <si>
    <t>26MP05</t>
  </si>
  <si>
    <t>Intensiv neurorehabilitering, kontrolindlæggelse</t>
  </si>
  <si>
    <t>26MP06</t>
  </si>
  <si>
    <t>Levertransplantation</t>
  </si>
  <si>
    <t>26MP07</t>
  </si>
  <si>
    <t>Lungetransplantation</t>
  </si>
  <si>
    <t>26MP08</t>
  </si>
  <si>
    <t>Intensiv gruppe IV: Alvorligt multiorgansvigt</t>
  </si>
  <si>
    <t>26MP09</t>
  </si>
  <si>
    <t>Intensiv gruppe III: Tiltagende alvorligt organsvigt i flere organer</t>
  </si>
  <si>
    <t>26MP10</t>
  </si>
  <si>
    <t>Intensiv gruppe II: Tiltagende alvorligt organgsvigt i et organ</t>
  </si>
  <si>
    <t>26MP11</t>
  </si>
  <si>
    <t>Intensiv gruppe I: Simpelt organsvigt i et eller to organer</t>
  </si>
  <si>
    <t>26MP12</t>
  </si>
  <si>
    <t>Funktionel neurokirurgi og perifer nervekirurgi, kompliceret</t>
  </si>
  <si>
    <t>26MP13</t>
  </si>
  <si>
    <t>Funktionel neurokirurgi og perifer nervekirurgi, moderat kompliceret</t>
  </si>
  <si>
    <t>26MP14</t>
  </si>
  <si>
    <t>Funktionel neurokirurgi og perifer nervekirurgi, ukompliceret</t>
  </si>
  <si>
    <t>26MP15</t>
  </si>
  <si>
    <t>Kraniekirurgi og kranioplastik, kompliceret</t>
  </si>
  <si>
    <t>26MP16</t>
  </si>
  <si>
    <t>Vaskulærkirurgi, kompliceret</t>
  </si>
  <si>
    <t>26MP17</t>
  </si>
  <si>
    <t>Kranie- og vaskulærkirurgi, ukompliceret</t>
  </si>
  <si>
    <t>26MP18</t>
  </si>
  <si>
    <t>Traumekirurgi</t>
  </si>
  <si>
    <t>26MP19</t>
  </si>
  <si>
    <t>Hydrocephalus</t>
  </si>
  <si>
    <t>26MP20</t>
  </si>
  <si>
    <t>Spinalkirurgi</t>
  </si>
  <si>
    <t>26MP21</t>
  </si>
  <si>
    <t>Behandling med CAR-T celleterapi</t>
  </si>
  <si>
    <t>26MP22</t>
  </si>
  <si>
    <t>Allogen stamcelletransplantation</t>
  </si>
  <si>
    <t>26MP23</t>
  </si>
  <si>
    <t>Tilstand med allogen knoglemarvstransplantation</t>
  </si>
  <si>
    <t>26MP24</t>
  </si>
  <si>
    <t>Kemoterapi, højdosis, m. autolog stamcellestøtte</t>
  </si>
  <si>
    <t>26MP25</t>
  </si>
  <si>
    <t>Basis svampebehandling m. antistofbehandling el. kemoterapi, pat. 0-17 år</t>
  </si>
  <si>
    <t>26MP26</t>
  </si>
  <si>
    <t>Basis svampebehandling, pat. 0-17 år</t>
  </si>
  <si>
    <t>26MP27</t>
  </si>
  <si>
    <t>Større operationer ved øvrige svulster, pat. 0-17 år</t>
  </si>
  <si>
    <t>26MP28</t>
  </si>
  <si>
    <t>Mindre operationer ved øvrige svulster, pat. 0-17 år</t>
  </si>
  <si>
    <t>26MP29</t>
  </si>
  <si>
    <t>Svulster uden specifik behandling, pat. 0-17 år</t>
  </si>
  <si>
    <t>26MP30</t>
  </si>
  <si>
    <t>Kontrolundersøgelse efter behandling for ondartet svulst, pat. 0-17 år</t>
  </si>
  <si>
    <t>26MP31</t>
  </si>
  <si>
    <t>Observation pga. mistanke om ondartet svulst, pat. 0-17 år</t>
  </si>
  <si>
    <t>26MP32</t>
  </si>
  <si>
    <t>Fotokolposkopisk anogenital undersøgelse, pat. 0-16 år</t>
  </si>
  <si>
    <t>26MP33</t>
  </si>
  <si>
    <t>Multipatologi og svær funktionsnedsættelse</t>
  </si>
  <si>
    <t>26MP34</t>
  </si>
  <si>
    <t>Multipatologi og moderat funktionsnedsættelse</t>
  </si>
  <si>
    <t>26MP35</t>
  </si>
  <si>
    <t>Multipatologi og let funktionsnedsættelse</t>
  </si>
  <si>
    <t>26MP36</t>
  </si>
  <si>
    <t>Plastikkirurgisk dækning</t>
  </si>
  <si>
    <t>26MP37</t>
  </si>
  <si>
    <t>Rekonstruktion med stilkede lapper</t>
  </si>
  <si>
    <t>26MP38</t>
  </si>
  <si>
    <t>Rekonstruktion med frie vaskulariserede lapper</t>
  </si>
  <si>
    <t>26MP39</t>
  </si>
  <si>
    <t>Mindre plastikkirurgiske rekonstruktioner</t>
  </si>
  <si>
    <t>26MP40</t>
  </si>
  <si>
    <t>Respiratorbehandling ved langvarig kronisk respirationsinsufficiens</t>
  </si>
  <si>
    <t>26MP41</t>
  </si>
  <si>
    <t>Placering af intrakranielle elektroder og epilepsimonitorering</t>
  </si>
  <si>
    <t>26MP42</t>
  </si>
  <si>
    <t>Behandling af rygmarvsskadet, højt specialiseret, central enhed,
nytilskadekommen</t>
  </si>
  <si>
    <t>26MP43</t>
  </si>
  <si>
    <t>Behandling af rygmarvsskadet, højt specialiseret, central enhed,
komplikationsindlæggelse</t>
  </si>
  <si>
    <t>26MP44</t>
  </si>
  <si>
    <t>Behandling af rygmarvsskadet, højt specialiseret, central enhed,
vurdering/kort forløb</t>
  </si>
  <si>
    <t>26MP45</t>
  </si>
  <si>
    <t>Specialiseret Palliativ indsats, Stor</t>
  </si>
  <si>
    <t>26MP46</t>
  </si>
  <si>
    <t>Specialiseret Palliativ indsats, Mellem</t>
  </si>
  <si>
    <t>26MP47</t>
  </si>
  <si>
    <t>Specialiseret Palliativ indsats, Lille</t>
  </si>
  <si>
    <t>26MP48</t>
  </si>
  <si>
    <t>Specialiseret Palliativ indsats, Øvrig</t>
  </si>
  <si>
    <t>27MP01</t>
  </si>
  <si>
    <t>Strålebehandling, kompleks, mindst 5 fraktioner el. helkropsbestråling</t>
  </si>
  <si>
    <t>27MP02</t>
  </si>
  <si>
    <t>Strålebehandling, kompleks, 3-4 fraktioner</t>
  </si>
  <si>
    <t>27MP03</t>
  </si>
  <si>
    <t>Strålebehandling, kompleks, 2 fraktioner</t>
  </si>
  <si>
    <t>27MP04</t>
  </si>
  <si>
    <t>Strålebehandling, kompleks, 1 fraktion</t>
  </si>
  <si>
    <t>27MP05</t>
  </si>
  <si>
    <t>Strålebehandling, konventionel, mindst 5 fraktioner</t>
  </si>
  <si>
    <t>27MP06</t>
  </si>
  <si>
    <t>Strålebehandling, konventionel, 3-4 fraktioner</t>
  </si>
  <si>
    <t>27MP07</t>
  </si>
  <si>
    <t>Strålebehandling, konventionel, 2 fraktioner</t>
  </si>
  <si>
    <t>27MP08</t>
  </si>
  <si>
    <t>Strålebehandling, konventionel, 1 fraktion</t>
  </si>
  <si>
    <t>27MP09</t>
  </si>
  <si>
    <t>Isotopterapi</t>
  </si>
  <si>
    <t>27MP10</t>
  </si>
  <si>
    <t>Stereotaksi</t>
  </si>
  <si>
    <t>27MP11</t>
  </si>
  <si>
    <t>Brachyterapi</t>
  </si>
  <si>
    <t>27MP12</t>
  </si>
  <si>
    <t>Stråleplanlægning, kompleks, med strålebehandling, 1-2 fraktioner (ekskl.
stereotaksi)</t>
  </si>
  <si>
    <t>27MP13</t>
  </si>
  <si>
    <t>Stråleplanlægning, kompleks</t>
  </si>
  <si>
    <t>27MP14</t>
  </si>
  <si>
    <t>Stråleplanlægning, konventionel, med strålebehandling, 1-2 fraktioner
(ekskl. stereotaksi)</t>
  </si>
  <si>
    <t>27MP15</t>
  </si>
  <si>
    <t>Stråleplanlægning, konventionel</t>
  </si>
  <si>
    <t>27MP16</t>
  </si>
  <si>
    <t>Særlig kompleks kemobehandling, hæmatologi</t>
  </si>
  <si>
    <t>27MP17</t>
  </si>
  <si>
    <t>Særlig kompleks kemobehandling</t>
  </si>
  <si>
    <t>27MP18</t>
  </si>
  <si>
    <t>Kemoterapi, højdosis</t>
  </si>
  <si>
    <t>27MP19</t>
  </si>
  <si>
    <t>Kemoterapi, kompleks med antistofbehandling</t>
  </si>
  <si>
    <t>27MP20</t>
  </si>
  <si>
    <t>Kemoterapi, kompleks, med strålebehandling (ekskl. stereotaksi)</t>
  </si>
  <si>
    <t>27MP21</t>
  </si>
  <si>
    <t>Kemoterapi, kompleks</t>
  </si>
  <si>
    <t>27MP22</t>
  </si>
  <si>
    <t>Kemoterapi, basis med anvendelse af elektrotransfer eller
antistofbehandling</t>
  </si>
  <si>
    <t>27MP23</t>
  </si>
  <si>
    <t>Kemoterapi, basis, med strålebehandling, 1-2 fraktioner (ekskl. stereotaksi)</t>
  </si>
  <si>
    <t>27MP24</t>
  </si>
  <si>
    <t>Kemoterapi, basis</t>
  </si>
  <si>
    <t>27MP25</t>
  </si>
  <si>
    <t>Biologiske modificerende stoffer</t>
  </si>
  <si>
    <t>27MP26</t>
  </si>
  <si>
    <t>Antistofbehandling</t>
  </si>
  <si>
    <t>Afhænger af aktionsdiagnose.</t>
  </si>
  <si>
    <t>27PR01</t>
  </si>
  <si>
    <t>Protonterapi</t>
  </si>
  <si>
    <t>27PR02</t>
  </si>
  <si>
    <t>Brachyterapi, 1-dags</t>
  </si>
  <si>
    <t>30PR01</t>
  </si>
  <si>
    <t>MR-scanning, kompliceret, m. generel anæstesi</t>
  </si>
  <si>
    <t>30PR02</t>
  </si>
  <si>
    <t>MR-scanning, kompliceret</t>
  </si>
  <si>
    <t>30PR03</t>
  </si>
  <si>
    <t>MR-scanning, ukompliceret</t>
  </si>
  <si>
    <t>30PR04</t>
  </si>
  <si>
    <t>MR-scanning, ukompliceret, m. generel anæstesi</t>
  </si>
  <si>
    <t>30PR05</t>
  </si>
  <si>
    <t>CT-scanning af hjertet med angiografi</t>
  </si>
  <si>
    <t>30PR06</t>
  </si>
  <si>
    <t>CT-scanning, kompliceret</t>
  </si>
  <si>
    <t>30PR07</t>
  </si>
  <si>
    <t>CT-scanning, ukompliceret, el. osteodensitometri</t>
  </si>
  <si>
    <t>30PR08</t>
  </si>
  <si>
    <t>UL-scanning, meget kompliceret, flerfoldsvangerskab</t>
  </si>
  <si>
    <t>30PR09</t>
  </si>
  <si>
    <t>UL-scanning, meget kompliceret</t>
  </si>
  <si>
    <t>30PR10</t>
  </si>
  <si>
    <t>UL-scanning, kompliceret</t>
  </si>
  <si>
    <t>30PR11</t>
  </si>
  <si>
    <t>UL-scanning, ukompliceret</t>
  </si>
  <si>
    <t>30PR12</t>
  </si>
  <si>
    <t>Angiografi</t>
  </si>
  <si>
    <t>30PR14</t>
  </si>
  <si>
    <t>Mammografi, ukompliceret</t>
  </si>
  <si>
    <t>30PR15</t>
  </si>
  <si>
    <t>Gennemlysningsundersøgelse, urografi og flebografi, kompliceret</t>
  </si>
  <si>
    <t>30PR16</t>
  </si>
  <si>
    <t>Gennemlysningsundersøgelse, urografi og flebografi, ukompliceret</t>
  </si>
  <si>
    <t>30PR17</t>
  </si>
  <si>
    <t>Røntgenundersøgelse (alm), kompliceret</t>
  </si>
  <si>
    <t>30PR18</t>
  </si>
  <si>
    <t>Røntgenundersøgelse (alm), ukompliceret</t>
  </si>
  <si>
    <t>30SP01</t>
  </si>
  <si>
    <t>Sammedagspakke: MR-scanning + CT-scanning</t>
  </si>
  <si>
    <t>30SP02</t>
  </si>
  <si>
    <t>Sammedagspakke: MR-scanning + UL</t>
  </si>
  <si>
    <t>30SP03</t>
  </si>
  <si>
    <t>Sammedagspakke: CT-scanning + røntgenundersøgelse</t>
  </si>
  <si>
    <t>30SP04</t>
  </si>
  <si>
    <t>Sammedagspakke: UL, flere procedurer, meget kompl. + kompl.</t>
  </si>
  <si>
    <t>30SP05</t>
  </si>
  <si>
    <t>Sammedagspakke: UL, flere procedurer, meget kompl. + ukompl.</t>
  </si>
  <si>
    <t>30SP06</t>
  </si>
  <si>
    <t>Sammedagspakke: UL, flere procedurer, kompl. + ukompl.</t>
  </si>
  <si>
    <t>30SP07</t>
  </si>
  <si>
    <t>Sammedagspakke: UL, flere ukompl. Procedurer</t>
  </si>
  <si>
    <t>31PR01</t>
  </si>
  <si>
    <t>Genetisk risikovurdering og rådgivning med gentagen udredning og
samtale</t>
  </si>
  <si>
    <t>31PR02</t>
  </si>
  <si>
    <t>Genetisk risikovurdering og rådgivning med udredning</t>
  </si>
  <si>
    <t>31PR03</t>
  </si>
  <si>
    <t>Genetisk risikovurdering og rådgivning</t>
  </si>
  <si>
    <t>31PR04</t>
  </si>
  <si>
    <t>Stamtræsoptegnelse</t>
  </si>
  <si>
    <t>31SP01</t>
  </si>
  <si>
    <t>Sammedagspakke: Større Klinisk genetisk udredning/undersøgelse m.
stamtræ</t>
  </si>
  <si>
    <t>31SP02</t>
  </si>
  <si>
    <t>Sammedagspakke: Klinisk genetisk udredning, omfattende, med svar.</t>
  </si>
  <si>
    <t>32HJ01</t>
  </si>
  <si>
    <t>Geriatri, udredning, hjemmebesøg</t>
  </si>
  <si>
    <t>32HJ02</t>
  </si>
  <si>
    <t>Geriatri, behandling, hjemmebesøg</t>
  </si>
  <si>
    <t>32PR01</t>
  </si>
  <si>
    <t>Geriatri, udredning</t>
  </si>
  <si>
    <t>32PR02</t>
  </si>
  <si>
    <t>Geriatri, behandling</t>
  </si>
  <si>
    <t>33PR01</t>
  </si>
  <si>
    <t>Hyberbar iltbehandling</t>
  </si>
  <si>
    <t>34PR01</t>
  </si>
  <si>
    <t>Medicin-behandling, grp. 1</t>
  </si>
  <si>
    <t>34PR02</t>
  </si>
  <si>
    <t>Medicin-behandling, grp. 2</t>
  </si>
  <si>
    <t>34PR03</t>
  </si>
  <si>
    <t>Medicin-behandling, grp. 3</t>
  </si>
  <si>
    <t>34PR04</t>
  </si>
  <si>
    <t>Medicin-behandling, grp. 4</t>
  </si>
  <si>
    <t>34PR05</t>
  </si>
  <si>
    <t>Medicin-behandling, grp. 5</t>
  </si>
  <si>
    <t>34PR06</t>
  </si>
  <si>
    <t>Medicin-behandling, grp. 6</t>
  </si>
  <si>
    <t>34PR07</t>
  </si>
  <si>
    <t>Medicin-behandling, grp. 7</t>
  </si>
  <si>
    <t>34PR08</t>
  </si>
  <si>
    <t>Medicin-behandling, grp. 8</t>
  </si>
  <si>
    <t>34PR09</t>
  </si>
  <si>
    <t>Medicin-behandling, grp. 9</t>
  </si>
  <si>
    <t>34PR10</t>
  </si>
  <si>
    <t>Medicin-behandling, grp. 10</t>
  </si>
  <si>
    <t>35PR01</t>
  </si>
  <si>
    <t>Arbejdsmedicin grp. 1</t>
  </si>
  <si>
    <t>35PR02</t>
  </si>
  <si>
    <t>Arbejdsmedicin grp. 2</t>
  </si>
  <si>
    <t>35PR03</t>
  </si>
  <si>
    <t>Behandling af arbejdsstres</t>
  </si>
  <si>
    <t>36PR01</t>
  </si>
  <si>
    <t>Klinisk fysiologi/nuklearmedicin grp. A</t>
  </si>
  <si>
    <t>36PR02</t>
  </si>
  <si>
    <t>Klinisk fysiologi/nuklearmedicin grp. B</t>
  </si>
  <si>
    <t>36PR03</t>
  </si>
  <si>
    <t>Klinisk fysiologi/nuklearmedicin grp. C</t>
  </si>
  <si>
    <t>36PR04</t>
  </si>
  <si>
    <t>Klinisk fysiologi/nuklearmedicin grp. D</t>
  </si>
  <si>
    <t>36PR05</t>
  </si>
  <si>
    <t>Klinisk fysiologi/nuklearmedicin grp. E</t>
  </si>
  <si>
    <t>36PR06</t>
  </si>
  <si>
    <t>Klinisk fysiologi/nuklearmedicin grp. F</t>
  </si>
  <si>
    <t>36PR07</t>
  </si>
  <si>
    <t>Klinisk fysiologi/nuklearmedicin grp. G</t>
  </si>
  <si>
    <t>36PR08</t>
  </si>
  <si>
    <t>Klinisk fysiologi/nuklearmedicin grp. H</t>
  </si>
  <si>
    <t>36PR09</t>
  </si>
  <si>
    <t>Klinisk fysiologi/nuklearmedicin grp. I</t>
  </si>
  <si>
    <t>37PR01</t>
  </si>
  <si>
    <t>Klinisk neurofysiologi grp. 1</t>
  </si>
  <si>
    <t>37PR02</t>
  </si>
  <si>
    <t>Klinisk neurofysiologi grp. 2</t>
  </si>
  <si>
    <t>37PR03</t>
  </si>
  <si>
    <t>Klinisk neurofysiologi grp. 3</t>
  </si>
  <si>
    <t>38PR01</t>
  </si>
  <si>
    <t>Barn med prænatal rusmiddelproblematik</t>
  </si>
  <si>
    <t>40PR01</t>
  </si>
  <si>
    <t>Lymfeødembehandling</t>
  </si>
  <si>
    <t>48PR01</t>
  </si>
  <si>
    <t>Botulinumtoksin, injektion</t>
  </si>
  <si>
    <t>48PR02</t>
  </si>
  <si>
    <t>Immunmodulerende behandling, 1-dags</t>
  </si>
  <si>
    <t>48SP01</t>
  </si>
  <si>
    <t>Sammedagspakke: Besøg hos nefrolog og endokrinolog</t>
  </si>
  <si>
    <t>49PR01</t>
  </si>
  <si>
    <t>Laparoskopi, diverse procedurer</t>
  </si>
  <si>
    <t>49PR02</t>
  </si>
  <si>
    <t>Allergologisk undersøgelse/behandling, kompliceret</t>
  </si>
  <si>
    <t>49PR03</t>
  </si>
  <si>
    <t>Allergologisk undersøgelse/behandling, ukompliceret</t>
  </si>
  <si>
    <t>49PR04</t>
  </si>
  <si>
    <t>Diætvejledning</t>
  </si>
  <si>
    <t>49PR05</t>
  </si>
  <si>
    <t>Neuropsykologisk undersøgelse, udvidet</t>
  </si>
  <si>
    <t>49PR06</t>
  </si>
  <si>
    <t>Hjælpeprocedure, ukompliceret</t>
  </si>
  <si>
    <t>49PR07</t>
  </si>
  <si>
    <t>Immundefekt</t>
  </si>
  <si>
    <t>49SP01</t>
  </si>
  <si>
    <t>Sammedagspakke: Anæstesiologisk, allergologisk, miljø- og
arbejdsmedicinsk udredning</t>
  </si>
  <si>
    <t>49SP02</t>
  </si>
  <si>
    <t>Sammedagspakke: Allergologiske procedurer/behandlinger</t>
  </si>
  <si>
    <t>60TE01</t>
  </si>
  <si>
    <t>Telemedicinsk sårvurdering</t>
  </si>
  <si>
    <t>60TE99</t>
  </si>
  <si>
    <t>Telemedicinsk opsamlingsgruppe</t>
  </si>
  <si>
    <t>65TE01</t>
  </si>
  <si>
    <t>Telefon- og videokonsultation</t>
  </si>
  <si>
    <t>65TE02</t>
  </si>
  <si>
    <t>Skriftlig kommunikation til patient med klinisk indhold</t>
  </si>
  <si>
    <t>70AK01</t>
  </si>
  <si>
    <t>Lette akutte kontakter</t>
  </si>
  <si>
    <t>70AK02</t>
  </si>
  <si>
    <t>Småskader</t>
  </si>
  <si>
    <t>70OP01</t>
  </si>
  <si>
    <t>Større operationer uden sammenhæng med hoveddiagnosen</t>
  </si>
  <si>
    <t>70OP02</t>
  </si>
  <si>
    <t>Mindre operationer uden sammenhæng med hoveddiagnosen</t>
  </si>
  <si>
    <t>70OP99</t>
  </si>
  <si>
    <t>Ikke gruppérbar pga. manglende oplysninger</t>
  </si>
  <si>
    <t>70UA01</t>
  </si>
  <si>
    <t>Kontakter afbrudt af patienten</t>
  </si>
  <si>
    <t>70UA02</t>
  </si>
  <si>
    <t>Records fra specialer, som ikke afregnes eller ikke kan afregnes, da
procedure ikke er takstbærende.</t>
  </si>
  <si>
    <t>70UA03</t>
  </si>
  <si>
    <t>Assistancer fra specialer, som ikke afregnes eller ikke kan afregnes, da
proceduren ikke er takstbærende.</t>
  </si>
  <si>
    <t>70UA04</t>
  </si>
  <si>
    <t>Hjertedød i henhold til Sundhedsloven eller Dødfødt barn</t>
  </si>
  <si>
    <t>70UA05</t>
  </si>
  <si>
    <t>Diagnoseindberetning uden skiftlig kommunikation</t>
  </si>
  <si>
    <t>70UA06</t>
  </si>
  <si>
    <t>Virtuel kontakt uden takstbærende procedure</t>
  </si>
  <si>
    <t>90UA04</t>
  </si>
  <si>
    <t>Assistancer fra specialer, som ikke afregnes.</t>
  </si>
  <si>
    <t>90UA05</t>
  </si>
  <si>
    <t>Betalt af forskningsmidler</t>
  </si>
  <si>
    <t xml:space="preserve">Jævnfør Danske Regioners bestyrelsesmøde den 28. september 2022 er det ikke længere et krav, at virksomheder skal sandsynliggøre, at sundhedsteknologien er omkostningsneutral- eller reducerende. Derfor er det ikke længere et krav, at omkostningsskitsen skal benyttes af virksomheder. Dog opfordres alle ansøgere til at bruge omkostningsskitsen til at gennemgå og vurdere omfanget af omkostningselementer på tværs af de fire sektorer i skitsen.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</si>
</sst>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r.&quot;_-;\-* #,##0.00\ &quot;kr.&quot;_-;_-* &quot;-&quot;??\ &quot;kr.&quot;_-;_-@_-"/>
    <numFmt numFmtId="43" formatCode="_-* #,##0.00_-;\-* #,##0.00_-;_-* &quot;-&quot;??_-;_-@_-"/>
    <numFmt numFmtId="164" formatCode="_-* #,##0\ &quot;kr.&quot;_-;\-* #,##0\ &quot;kr.&quot;_-;_-* &quot;-&quot;??\ &quot;kr.&quot;_-;_-@_-"/>
    <numFmt numFmtId="165" formatCode="#,##0\ &quot;kr.&quot;"/>
    <numFmt numFmtId="166" formatCode="0.0000"/>
    <numFmt numFmtId="167" formatCode="0.0%"/>
    <numFmt numFmtId="168" formatCode="##,###,###,###,###,###,##0"/>
  </numFmts>
  <fonts count="50"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8"/>
      <name val="Calibri"/>
      <family val="2"/>
      <scheme val="minor"/>
    </font>
    <font>
      <u/>
      <sz val="11"/>
      <color theme="10"/>
      <name val="Calibri"/>
      <family val="2"/>
      <scheme val="minor"/>
    </font>
    <font>
      <i/>
      <sz val="43"/>
      <color theme="0"/>
      <name val="Arial"/>
      <family val="2"/>
    </font>
    <font>
      <i/>
      <sz val="9"/>
      <color theme="1"/>
      <name val="Arial"/>
      <family val="2"/>
    </font>
    <font>
      <sz val="11"/>
      <color theme="1"/>
      <name val="Arial"/>
      <family val="2"/>
    </font>
    <font>
      <b/>
      <sz val="14"/>
      <color rgb="FF330061"/>
      <name val="Arial"/>
      <family val="2"/>
    </font>
    <font>
      <i/>
      <sz val="11"/>
      <color theme="1"/>
      <name val="Arial"/>
      <family val="2"/>
    </font>
    <font>
      <sz val="11"/>
      <color theme="0"/>
      <name val="Arial"/>
      <family val="2"/>
    </font>
    <font>
      <sz val="9"/>
      <color theme="1"/>
      <name val="Arial"/>
      <family val="2"/>
    </font>
    <font>
      <i/>
      <sz val="9"/>
      <color theme="0"/>
      <name val="Arial"/>
      <family val="2"/>
    </font>
    <font>
      <b/>
      <sz val="14"/>
      <color theme="0"/>
      <name val="Arial"/>
      <family val="2"/>
    </font>
    <font>
      <b/>
      <sz val="11"/>
      <color theme="1"/>
      <name val="Arial"/>
      <family val="2"/>
    </font>
    <font>
      <b/>
      <sz val="14"/>
      <color theme="1"/>
      <name val="Arial"/>
      <family val="2"/>
    </font>
    <font>
      <sz val="14"/>
      <color theme="1"/>
      <name val="Arial"/>
      <family val="2"/>
    </font>
    <font>
      <sz val="11"/>
      <color theme="2" tint="-9.9978637043366805E-2"/>
      <name val="Arial"/>
      <family val="2"/>
    </font>
    <font>
      <sz val="10"/>
      <color theme="1"/>
      <name val="Calibri"/>
      <family val="2"/>
    </font>
    <font>
      <sz val="10"/>
      <color theme="1"/>
      <name val="Times New Roman"/>
      <family val="1"/>
    </font>
    <font>
      <sz val="10"/>
      <color theme="1"/>
      <name val="Calibri"/>
      <family val="2"/>
      <scheme val="minor"/>
    </font>
    <font>
      <i/>
      <sz val="10"/>
      <color theme="1"/>
      <name val="Arial"/>
      <family val="2"/>
    </font>
    <font>
      <b/>
      <i/>
      <sz val="10"/>
      <color theme="1"/>
      <name val="Arial"/>
      <family val="2"/>
    </font>
    <font>
      <i/>
      <sz val="8"/>
      <color theme="1"/>
      <name val="Arial"/>
      <family val="2"/>
    </font>
    <font>
      <sz val="8"/>
      <color theme="1"/>
      <name val="Arial"/>
      <family val="2"/>
    </font>
    <font>
      <b/>
      <sz val="8"/>
      <color theme="1"/>
      <name val="Arial"/>
      <family val="2"/>
    </font>
    <font>
      <b/>
      <sz val="10"/>
      <color theme="1"/>
      <name val="Arial"/>
      <family val="2"/>
    </font>
    <font>
      <b/>
      <sz val="10"/>
      <color theme="0"/>
      <name val="Arial"/>
      <family val="2"/>
    </font>
    <font>
      <b/>
      <sz val="10"/>
      <color rgb="FFFFFFFF"/>
      <name val="Arial"/>
      <family val="2"/>
    </font>
    <font>
      <sz val="10"/>
      <color rgb="FF000000"/>
      <name val="Arial"/>
      <family val="2"/>
    </font>
    <font>
      <u/>
      <sz val="10"/>
      <color theme="10"/>
      <name val="Arial"/>
      <family val="2"/>
    </font>
    <font>
      <b/>
      <sz val="10"/>
      <color rgb="FF000000"/>
      <name val="Arial"/>
      <family val="2"/>
    </font>
    <font>
      <sz val="10"/>
      <color rgb="FFFFFFFF"/>
      <name val="Arial"/>
      <family val="2"/>
    </font>
    <font>
      <i/>
      <sz val="10"/>
      <color indexed="8"/>
      <name val="Arial"/>
      <family val="2"/>
    </font>
    <font>
      <sz val="10"/>
      <name val="Arial"/>
      <family val="2"/>
    </font>
    <font>
      <i/>
      <sz val="10"/>
      <color theme="0" tint="-0.14999847407452621"/>
      <name val="Arial"/>
      <family val="2"/>
    </font>
    <font>
      <sz val="10"/>
      <color theme="0" tint="-0.14999847407452621"/>
      <name val="Arial"/>
      <family val="2"/>
    </font>
    <font>
      <i/>
      <sz val="10"/>
      <color theme="0"/>
      <name val="Arial"/>
      <family val="2"/>
    </font>
    <font>
      <sz val="14"/>
      <color theme="0"/>
      <name val="Arial"/>
      <family val="2"/>
    </font>
    <font>
      <sz val="10"/>
      <color theme="0"/>
      <name val="Arial"/>
      <family val="2"/>
    </font>
    <font>
      <sz val="10"/>
      <color theme="2" tint="-9.9978637043366805E-2"/>
      <name val="Arial"/>
      <family val="2"/>
    </font>
    <font>
      <b/>
      <sz val="10"/>
      <color rgb="FF330061"/>
      <name val="Arial"/>
      <family val="2"/>
    </font>
    <font>
      <sz val="11"/>
      <name val="Arial"/>
      <family val="2"/>
    </font>
    <font>
      <b/>
      <sz val="11"/>
      <color theme="0"/>
      <name val="Arial"/>
      <family val="2"/>
    </font>
    <font>
      <i/>
      <sz val="14"/>
      <color theme="0" tint="-0.499984740745262"/>
      <name val="Calibri"/>
      <family val="2"/>
      <scheme val="minor"/>
    </font>
    <font>
      <sz val="9.5"/>
      <color rgb="FF000000"/>
      <name val="Arial"/>
      <family val="2"/>
    </font>
    <font>
      <b/>
      <sz val="11"/>
      <color rgb="FFFFFFFF"/>
      <name val="Calibri"/>
      <family val="2"/>
    </font>
    <font>
      <sz val="11"/>
      <color rgb="FF000000"/>
      <name val="Calibri"/>
      <family val="2"/>
    </font>
    <font>
      <vertAlign val="superscript"/>
      <sz val="10"/>
      <name val="Arial"/>
      <family val="2"/>
    </font>
  </fonts>
  <fills count="13">
    <fill>
      <patternFill patternType="none"/>
    </fill>
    <fill>
      <patternFill patternType="gray125"/>
    </fill>
    <fill>
      <patternFill patternType="solid">
        <fgColor rgb="FF330061"/>
        <bgColor indexed="64"/>
      </patternFill>
    </fill>
    <fill>
      <patternFill patternType="solid">
        <fgColor theme="2" tint="-9.9978637043366805E-2"/>
        <bgColor indexed="64"/>
      </patternFill>
    </fill>
    <fill>
      <patternFill patternType="solid">
        <fgColor rgb="FF1F523F"/>
        <bgColor indexed="64"/>
      </patternFill>
    </fill>
    <fill>
      <patternFill patternType="solid">
        <fgColor rgb="FFD8E7E0"/>
        <bgColor indexed="64"/>
      </patternFill>
    </fill>
    <fill>
      <patternFill patternType="solid">
        <fgColor rgb="FF7FB39A"/>
        <bgColor indexed="64"/>
      </patternFill>
    </fill>
    <fill>
      <patternFill patternType="solid">
        <fgColor rgb="FF1F5340"/>
        <bgColor indexed="64"/>
      </patternFill>
    </fill>
    <fill>
      <patternFill patternType="solid">
        <fgColor theme="9" tint="0.79998168889431442"/>
        <bgColor indexed="64"/>
      </patternFill>
    </fill>
    <fill>
      <patternFill patternType="solid">
        <fgColor rgb="FF4F81BD"/>
        <bgColor indexed="64"/>
      </patternFill>
    </fill>
    <fill>
      <patternFill patternType="solid">
        <fgColor rgb="FFFAFBFE"/>
        <bgColor indexed="64"/>
      </patternFill>
    </fill>
    <fill>
      <patternFill patternType="solid">
        <fgColor rgb="FFFFFFFF"/>
        <bgColor indexed="64"/>
      </patternFill>
    </fill>
    <fill>
      <patternFill patternType="solid">
        <fgColor rgb="FFDCE6F1"/>
        <bgColor indexed="64"/>
      </patternFill>
    </fill>
  </fills>
  <borders count="23">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xf numFmtId="0" fontId="46" fillId="0" borderId="0"/>
  </cellStyleXfs>
  <cellXfs count="243">
    <xf numFmtId="0" fontId="0" fillId="0" borderId="0" xfId="0"/>
    <xf numFmtId="0" fontId="7" fillId="0" borderId="0" xfId="0" applyFont="1" applyAlignment="1">
      <alignment vertical="top"/>
    </xf>
    <xf numFmtId="0" fontId="8" fillId="0" borderId="0" xfId="0" applyFont="1"/>
    <xf numFmtId="0" fontId="9" fillId="0" borderId="0" xfId="0" applyFont="1"/>
    <xf numFmtId="0" fontId="8"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right"/>
    </xf>
    <xf numFmtId="0" fontId="11" fillId="0" borderId="0" xfId="0" applyFont="1"/>
    <xf numFmtId="0" fontId="7"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vertical="top"/>
    </xf>
    <xf numFmtId="0" fontId="6" fillId="2" borderId="0" xfId="0" applyFont="1" applyFill="1" applyAlignment="1">
      <alignment horizontal="left" vertical="center"/>
    </xf>
    <xf numFmtId="0" fontId="13" fillId="6" borderId="0" xfId="0" applyFont="1" applyFill="1" applyAlignment="1">
      <alignment vertical="top"/>
    </xf>
    <xf numFmtId="0" fontId="14" fillId="6" borderId="0" xfId="0" applyFont="1" applyFill="1"/>
    <xf numFmtId="0" fontId="11" fillId="6" borderId="0" xfId="0" applyFont="1" applyFill="1"/>
    <xf numFmtId="0" fontId="13" fillId="0" borderId="0" xfId="0" applyFont="1" applyAlignment="1">
      <alignment vertical="top"/>
    </xf>
    <xf numFmtId="0" fontId="14" fillId="0" borderId="0" xfId="0" applyFont="1"/>
    <xf numFmtId="0" fontId="15" fillId="0" borderId="0" xfId="0" applyFont="1" applyAlignment="1">
      <alignment horizontal="center"/>
    </xf>
    <xf numFmtId="0" fontId="15" fillId="0" borderId="0" xfId="0" applyFont="1" applyAlignment="1">
      <alignment horizontal="left"/>
    </xf>
    <xf numFmtId="0" fontId="8" fillId="0" borderId="0" xfId="0" applyFont="1" applyAlignment="1">
      <alignment horizontal="left"/>
    </xf>
    <xf numFmtId="0" fontId="15" fillId="0" borderId="0" xfId="0" applyFont="1"/>
    <xf numFmtId="0" fontId="17" fillId="0" borderId="0" xfId="0" applyFont="1"/>
    <xf numFmtId="0" fontId="6" fillId="2" borderId="0" xfId="0" applyFont="1" applyFill="1" applyAlignment="1">
      <alignment horizontal="center" vertical="center"/>
    </xf>
    <xf numFmtId="0" fontId="8" fillId="0" borderId="0" xfId="0" applyFont="1" applyAlignment="1">
      <alignment horizontal="center"/>
    </xf>
    <xf numFmtId="0" fontId="16" fillId="0" borderId="1" xfId="0" applyFont="1" applyBorder="1"/>
    <xf numFmtId="164" fontId="16" fillId="0" borderId="2" xfId="0" applyNumberFormat="1" applyFont="1" applyBorder="1"/>
    <xf numFmtId="164" fontId="8" fillId="0" borderId="0" xfId="0" applyNumberFormat="1" applyFont="1"/>
    <xf numFmtId="0" fontId="16" fillId="0" borderId="0" xfId="0" applyFont="1"/>
    <xf numFmtId="164" fontId="17" fillId="0" borderId="0" xfId="0" applyNumberFormat="1" applyFont="1"/>
    <xf numFmtId="0" fontId="8" fillId="0" borderId="6" xfId="0" applyFont="1" applyBorder="1"/>
    <xf numFmtId="0" fontId="18" fillId="0" borderId="0" xfId="0" applyFont="1"/>
    <xf numFmtId="0" fontId="9" fillId="0" borderId="0" xfId="0" applyFont="1" applyAlignment="1">
      <alignment horizontal="left" vertical="top"/>
    </xf>
    <xf numFmtId="0" fontId="19" fillId="0" borderId="0" xfId="0" applyFont="1" applyAlignment="1">
      <alignment horizontal="left" vertical="center" indent="4"/>
    </xf>
    <xf numFmtId="0" fontId="21" fillId="0" borderId="0" xfId="0" applyFont="1"/>
    <xf numFmtId="0" fontId="23" fillId="0" borderId="0" xfId="0" applyFont="1"/>
    <xf numFmtId="0" fontId="22" fillId="0" borderId="0" xfId="0" applyFont="1"/>
    <xf numFmtId="0" fontId="23" fillId="0" borderId="0" xfId="0" applyFont="1" applyAlignment="1">
      <alignment horizontal="left"/>
    </xf>
    <xf numFmtId="0" fontId="22" fillId="0" borderId="0" xfId="0" applyFont="1" applyAlignment="1">
      <alignment horizontal="left"/>
    </xf>
    <xf numFmtId="0" fontId="23" fillId="0" borderId="0" xfId="0" applyFont="1" applyAlignment="1">
      <alignment vertical="top"/>
    </xf>
    <xf numFmtId="0" fontId="22" fillId="0" borderId="0" xfId="0" applyFont="1" applyAlignment="1">
      <alignment vertical="top"/>
    </xf>
    <xf numFmtId="0" fontId="14" fillId="6" borderId="0" xfId="0" applyFont="1" applyFill="1" applyAlignment="1">
      <alignment horizontal="left"/>
    </xf>
    <xf numFmtId="0" fontId="27" fillId="0" borderId="15" xfId="0" applyFont="1" applyBorder="1"/>
    <xf numFmtId="0" fontId="10" fillId="0" borderId="0" xfId="0" applyFont="1" applyAlignment="1">
      <alignment vertical="top" wrapText="1"/>
    </xf>
    <xf numFmtId="0" fontId="11" fillId="6" borderId="0" xfId="0" applyFont="1" applyFill="1" applyAlignment="1">
      <alignment horizontal="center"/>
    </xf>
    <xf numFmtId="0" fontId="28" fillId="6" borderId="0" xfId="0" applyFont="1" applyFill="1"/>
    <xf numFmtId="0" fontId="28" fillId="6" borderId="0" xfId="0" applyFont="1" applyFill="1" applyAlignment="1">
      <alignment horizontal="left"/>
    </xf>
    <xf numFmtId="0" fontId="28" fillId="0" borderId="0" xfId="0" applyFont="1"/>
    <xf numFmtId="0" fontId="28" fillId="0" borderId="0" xfId="0" applyFont="1" applyAlignment="1">
      <alignment horizontal="left"/>
    </xf>
    <xf numFmtId="0" fontId="27" fillId="0" borderId="0" xfId="0" applyFont="1" applyAlignment="1">
      <alignment horizontal="right" vertical="center"/>
    </xf>
    <xf numFmtId="0" fontId="27" fillId="0" borderId="15" xfId="0" applyFont="1" applyBorder="1" applyAlignment="1">
      <alignment horizontal="right" vertical="center"/>
    </xf>
    <xf numFmtId="0" fontId="30" fillId="5" borderId="12" xfId="0" applyFont="1" applyFill="1" applyBorder="1" applyAlignment="1">
      <alignment vertical="center"/>
    </xf>
    <xf numFmtId="0" fontId="30" fillId="5" borderId="0" xfId="0" applyFont="1" applyFill="1" applyAlignment="1">
      <alignment horizontal="right" vertical="center"/>
    </xf>
    <xf numFmtId="0" fontId="31" fillId="5" borderId="13" xfId="3" applyFont="1" applyFill="1" applyBorder="1" applyAlignment="1">
      <alignment horizontal="right" vertical="center"/>
    </xf>
    <xf numFmtId="0" fontId="30" fillId="0" borderId="12" xfId="0" applyFont="1" applyBorder="1" applyAlignment="1">
      <alignment vertical="center"/>
    </xf>
    <xf numFmtId="0" fontId="30" fillId="0" borderId="0" xfId="0" applyFont="1" applyAlignment="1">
      <alignment horizontal="right" vertical="center"/>
    </xf>
    <xf numFmtId="0" fontId="31" fillId="0" borderId="13" xfId="3" applyFont="1" applyBorder="1" applyAlignment="1">
      <alignment horizontal="right" vertical="center"/>
    </xf>
    <xf numFmtId="0" fontId="32" fillId="5" borderId="14" xfId="0" applyFont="1" applyFill="1" applyBorder="1" applyAlignment="1">
      <alignment vertical="center"/>
    </xf>
    <xf numFmtId="0" fontId="32" fillId="5" borderId="15" xfId="0" applyFont="1" applyFill="1" applyBorder="1" applyAlignment="1">
      <alignment horizontal="right" vertical="center"/>
    </xf>
    <xf numFmtId="0" fontId="27" fillId="5" borderId="16" xfId="0" applyFont="1" applyFill="1" applyBorder="1" applyAlignment="1">
      <alignment horizontal="right" vertical="center"/>
    </xf>
    <xf numFmtId="0" fontId="30" fillId="5" borderId="14" xfId="0" applyFont="1" applyFill="1" applyBorder="1" applyAlignment="1">
      <alignment vertical="center"/>
    </xf>
    <xf numFmtId="0" fontId="30" fillId="5" borderId="15" xfId="0" applyFont="1" applyFill="1" applyBorder="1" applyAlignment="1">
      <alignment horizontal="right" vertical="center"/>
    </xf>
    <xf numFmtId="0" fontId="31" fillId="5" borderId="16" xfId="3" applyFont="1" applyFill="1" applyBorder="1" applyAlignment="1">
      <alignment horizontal="right" vertical="center"/>
    </xf>
    <xf numFmtId="0" fontId="32" fillId="0" borderId="14" xfId="0" applyFont="1" applyBorder="1" applyAlignment="1">
      <alignment vertical="center"/>
    </xf>
    <xf numFmtId="0" fontId="32" fillId="0" borderId="15" xfId="0" applyFont="1" applyBorder="1" applyAlignment="1">
      <alignment horizontal="right" vertical="center"/>
    </xf>
    <xf numFmtId="0" fontId="27" fillId="0" borderId="16" xfId="0" applyFont="1" applyBorder="1" applyAlignment="1">
      <alignment horizontal="right" vertical="center"/>
    </xf>
    <xf numFmtId="0" fontId="31" fillId="0" borderId="16" xfId="3" applyFont="1" applyBorder="1" applyAlignment="1">
      <alignment horizontal="right" vertical="center"/>
    </xf>
    <xf numFmtId="0" fontId="29" fillId="7" borderId="14" xfId="0" applyFont="1" applyFill="1" applyBorder="1" applyAlignment="1">
      <alignment vertical="center"/>
    </xf>
    <xf numFmtId="0" fontId="29" fillId="7" borderId="15" xfId="0" applyFont="1" applyFill="1" applyBorder="1" applyAlignment="1">
      <alignment horizontal="right" vertical="center"/>
    </xf>
    <xf numFmtId="0" fontId="29" fillId="7" borderId="16" xfId="0" applyFont="1" applyFill="1" applyBorder="1" applyAlignment="1">
      <alignment horizontal="right" vertical="center"/>
    </xf>
    <xf numFmtId="0" fontId="33" fillId="7" borderId="16" xfId="0" applyFont="1" applyFill="1" applyBorder="1" applyAlignment="1">
      <alignment horizontal="right" vertical="center"/>
    </xf>
    <xf numFmtId="0" fontId="29" fillId="7" borderId="12" xfId="0" applyFont="1" applyFill="1" applyBorder="1" applyAlignment="1">
      <alignment vertical="center"/>
    </xf>
    <xf numFmtId="0" fontId="29" fillId="7" borderId="0" xfId="0" applyFont="1" applyFill="1" applyAlignment="1">
      <alignment horizontal="right" vertical="center"/>
    </xf>
    <xf numFmtId="0" fontId="29" fillId="7" borderId="13" xfId="0" applyFont="1" applyFill="1" applyBorder="1" applyAlignment="1">
      <alignment horizontal="right" vertical="center"/>
    </xf>
    <xf numFmtId="0" fontId="27" fillId="0" borderId="14" xfId="0" applyFont="1" applyBorder="1" applyAlignment="1">
      <alignment vertical="center"/>
    </xf>
    <xf numFmtId="0" fontId="30" fillId="5" borderId="16" xfId="0" applyFont="1" applyFill="1" applyBorder="1" applyAlignment="1">
      <alignment horizontal="right" vertical="center"/>
    </xf>
    <xf numFmtId="0" fontId="35" fillId="0" borderId="0" xfId="0" applyFont="1"/>
    <xf numFmtId="0" fontId="27" fillId="0" borderId="0" xfId="0" applyFont="1"/>
    <xf numFmtId="0" fontId="27" fillId="0" borderId="0" xfId="0" applyFont="1" applyAlignment="1">
      <alignment horizontal="center"/>
    </xf>
    <xf numFmtId="0" fontId="27" fillId="0" borderId="0" xfId="0" applyFont="1" applyAlignment="1">
      <alignment horizontal="right"/>
    </xf>
    <xf numFmtId="0" fontId="27" fillId="0" borderId="0" xfId="0" applyFont="1" applyAlignment="1">
      <alignment horizontal="left"/>
    </xf>
    <xf numFmtId="0" fontId="22" fillId="0" borderId="1" xfId="0" applyFont="1" applyBorder="1"/>
    <xf numFmtId="164" fontId="22" fillId="0" borderId="2" xfId="0" applyNumberFormat="1" applyFont="1" applyBorder="1"/>
    <xf numFmtId="0" fontId="38" fillId="6" borderId="0" xfId="0" applyFont="1" applyFill="1" applyAlignment="1">
      <alignment vertical="center"/>
    </xf>
    <xf numFmtId="164" fontId="16" fillId="6" borderId="2" xfId="0" applyNumberFormat="1" applyFont="1" applyFill="1" applyBorder="1"/>
    <xf numFmtId="0" fontId="22" fillId="6" borderId="2" xfId="0" applyFont="1" applyFill="1" applyBorder="1" applyAlignment="1">
      <alignment horizontal="center"/>
    </xf>
    <xf numFmtId="0" fontId="17" fillId="6" borderId="0" xfId="0" applyFont="1" applyFill="1"/>
    <xf numFmtId="0" fontId="17" fillId="6" borderId="0" xfId="0" applyFont="1" applyFill="1" applyAlignment="1">
      <alignment horizontal="right"/>
    </xf>
    <xf numFmtId="0" fontId="39" fillId="6" borderId="0" xfId="0" applyFont="1" applyFill="1"/>
    <xf numFmtId="0" fontId="40" fillId="0" borderId="0" xfId="0" applyFont="1"/>
    <xf numFmtId="0" fontId="41" fillId="0" borderId="0" xfId="0" applyFont="1"/>
    <xf numFmtId="0" fontId="42" fillId="0" borderId="0" xfId="0" applyFont="1"/>
    <xf numFmtId="0" fontId="42" fillId="0" borderId="0" xfId="0" applyFont="1" applyAlignment="1">
      <alignment horizontal="center"/>
    </xf>
    <xf numFmtId="0" fontId="42" fillId="0" borderId="0" xfId="0" applyFont="1" applyAlignment="1">
      <alignment horizontal="left"/>
    </xf>
    <xf numFmtId="0" fontId="22" fillId="0" borderId="0" xfId="0" applyFont="1" applyAlignment="1">
      <alignment horizontal="left" vertical="top"/>
    </xf>
    <xf numFmtId="0" fontId="27" fillId="0" borderId="1" xfId="0" applyFont="1" applyBorder="1" applyAlignment="1">
      <alignment horizontal="left"/>
    </xf>
    <xf numFmtId="0" fontId="27" fillId="0" borderId="10" xfId="0" applyFont="1" applyBorder="1" applyAlignment="1">
      <alignment horizontal="left"/>
    </xf>
    <xf numFmtId="165" fontId="27" fillId="0" borderId="2" xfId="0" applyNumberFormat="1" applyFont="1" applyBorder="1" applyAlignment="1">
      <alignment horizontal="center"/>
    </xf>
    <xf numFmtId="0" fontId="2" fillId="0" borderId="0" xfId="0" applyFont="1"/>
    <xf numFmtId="0" fontId="43" fillId="0" borderId="0" xfId="0" applyFont="1"/>
    <xf numFmtId="165" fontId="8" fillId="0" borderId="0" xfId="0" applyNumberFormat="1" applyFont="1"/>
    <xf numFmtId="0" fontId="8" fillId="0" borderId="1" xfId="0" applyFont="1" applyBorder="1"/>
    <xf numFmtId="0" fontId="44" fillId="0" borderId="0" xfId="0" applyFont="1"/>
    <xf numFmtId="0" fontId="14" fillId="2" borderId="1" xfId="0" applyFont="1" applyFill="1" applyBorder="1" applyAlignment="1">
      <alignment horizontal="center"/>
    </xf>
    <xf numFmtId="0" fontId="45" fillId="0" borderId="0" xfId="0" applyFont="1"/>
    <xf numFmtId="0" fontId="1" fillId="0" borderId="0" xfId="0" applyFont="1"/>
    <xf numFmtId="0" fontId="1" fillId="0" borderId="0" xfId="0" applyFont="1" applyAlignment="1">
      <alignment horizontal="right"/>
    </xf>
    <xf numFmtId="0" fontId="1" fillId="0" borderId="0" xfId="0" applyFont="1" applyAlignment="1">
      <alignment horizontal="left"/>
    </xf>
    <xf numFmtId="0" fontId="1" fillId="0" borderId="1" xfId="0" applyFont="1" applyBorder="1" applyAlignment="1">
      <alignment horizontal="left"/>
    </xf>
    <xf numFmtId="1" fontId="1" fillId="6" borderId="2" xfId="2" applyNumberFormat="1" applyFont="1" applyFill="1" applyBorder="1" applyAlignment="1">
      <alignment horizontal="center"/>
    </xf>
    <xf numFmtId="167" fontId="1" fillId="6" borderId="2" xfId="2" applyNumberFormat="1" applyFont="1" applyFill="1" applyBorder="1" applyAlignment="1">
      <alignment horizontal="center"/>
    </xf>
    <xf numFmtId="0" fontId="1" fillId="0" borderId="1" xfId="0" applyFont="1" applyBorder="1"/>
    <xf numFmtId="0" fontId="1" fillId="6" borderId="2" xfId="0" applyFont="1" applyFill="1" applyBorder="1" applyAlignment="1">
      <alignment horizontal="center"/>
    </xf>
    <xf numFmtId="0" fontId="1" fillId="0" borderId="0" xfId="0" applyFont="1" applyAlignment="1">
      <alignment horizontal="left" vertical="top"/>
    </xf>
    <xf numFmtId="0" fontId="1" fillId="6" borderId="2" xfId="0" applyFont="1" applyFill="1" applyBorder="1" applyAlignment="1">
      <alignment horizontal="center" vertical="center"/>
    </xf>
    <xf numFmtId="165" fontId="1" fillId="0" borderId="0" xfId="0" applyNumberFormat="1" applyFont="1"/>
    <xf numFmtId="165" fontId="1" fillId="6" borderId="2" xfId="1" applyNumberFormat="1" applyFont="1" applyFill="1" applyBorder="1" applyAlignment="1">
      <alignment horizontal="center"/>
    </xf>
    <xf numFmtId="0" fontId="1" fillId="0" borderId="6" xfId="0" applyFont="1" applyBorder="1"/>
    <xf numFmtId="166" fontId="1" fillId="6" borderId="2" xfId="0" applyNumberFormat="1" applyFont="1" applyFill="1" applyBorder="1" applyAlignment="1">
      <alignment horizontal="center"/>
    </xf>
    <xf numFmtId="165" fontId="1" fillId="6" borderId="2" xfId="0" applyNumberFormat="1" applyFont="1" applyFill="1" applyBorder="1" applyAlignment="1">
      <alignment horizontal="center"/>
    </xf>
    <xf numFmtId="165" fontId="1" fillId="0" borderId="2" xfId="0" applyNumberFormat="1" applyFont="1" applyBorder="1" applyAlignment="1">
      <alignment horizontal="center"/>
    </xf>
    <xf numFmtId="1" fontId="1" fillId="0" borderId="2" xfId="2" applyNumberFormat="1" applyFont="1" applyFill="1" applyBorder="1" applyAlignment="1">
      <alignment horizontal="center"/>
    </xf>
    <xf numFmtId="167" fontId="1" fillId="0" borderId="2" xfId="2" applyNumberFormat="1"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center"/>
    </xf>
    <xf numFmtId="165" fontId="1" fillId="0" borderId="2" xfId="1" applyNumberFormat="1" applyFont="1" applyFill="1" applyBorder="1" applyAlignment="1">
      <alignment horizontal="center"/>
    </xf>
    <xf numFmtId="166" fontId="1" fillId="0" borderId="2" xfId="0" applyNumberFormat="1" applyFont="1" applyBorder="1" applyAlignment="1">
      <alignment horizontal="center"/>
    </xf>
    <xf numFmtId="0" fontId="46" fillId="10" borderId="0" xfId="4" applyFill="1" applyAlignment="1">
      <alignment horizontal="left"/>
    </xf>
    <xf numFmtId="0" fontId="48" fillId="11" borderId="22" xfId="4" applyFont="1" applyFill="1" applyBorder="1" applyAlignment="1">
      <alignment horizontal="left"/>
    </xf>
    <xf numFmtId="168" fontId="48" fillId="11" borderId="22" xfId="4" applyNumberFormat="1" applyFont="1" applyFill="1" applyBorder="1" applyAlignment="1">
      <alignment horizontal="right"/>
    </xf>
    <xf numFmtId="0" fontId="48" fillId="12" borderId="22" xfId="4" applyFont="1" applyFill="1" applyBorder="1" applyAlignment="1">
      <alignment horizontal="left"/>
    </xf>
    <xf numFmtId="168" fontId="48" fillId="12" borderId="22" xfId="4" applyNumberFormat="1" applyFont="1" applyFill="1" applyBorder="1" applyAlignment="1">
      <alignment horizontal="right"/>
    </xf>
    <xf numFmtId="0" fontId="48" fillId="12" borderId="22" xfId="4" applyFont="1" applyFill="1" applyBorder="1" applyAlignment="1">
      <alignment horizontal="center"/>
    </xf>
    <xf numFmtId="0" fontId="48" fillId="11" borderId="22" xfId="4" applyFont="1" applyFill="1" applyBorder="1" applyAlignment="1">
      <alignment horizontal="center"/>
    </xf>
    <xf numFmtId="0" fontId="5" fillId="0" borderId="13" xfId="3" applyBorder="1" applyAlignment="1">
      <alignment horizontal="right" vertical="center"/>
    </xf>
    <xf numFmtId="0" fontId="47" fillId="9" borderId="21" xfId="0" applyFont="1" applyFill="1" applyBorder="1" applyAlignment="1">
      <alignment horizontal="center"/>
    </xf>
    <xf numFmtId="0" fontId="48" fillId="11" borderId="22" xfId="0" applyFont="1" applyFill="1" applyBorder="1" applyAlignment="1">
      <alignment horizontal="left"/>
    </xf>
    <xf numFmtId="168" fontId="48" fillId="11" borderId="22" xfId="0" applyNumberFormat="1" applyFont="1" applyFill="1" applyBorder="1" applyAlignment="1">
      <alignment horizontal="right"/>
    </xf>
    <xf numFmtId="0" fontId="48" fillId="12" borderId="22" xfId="0" applyFont="1" applyFill="1" applyBorder="1" applyAlignment="1">
      <alignment horizontal="left"/>
    </xf>
    <xf numFmtId="168" fontId="48" fillId="12" borderId="22" xfId="0" applyNumberFormat="1" applyFont="1" applyFill="1" applyBorder="1" applyAlignment="1">
      <alignment horizontal="right"/>
    </xf>
    <xf numFmtId="0" fontId="48" fillId="11" borderId="22" xfId="0" applyFont="1" applyFill="1" applyBorder="1" applyAlignment="1">
      <alignment horizontal="left" wrapText="1"/>
    </xf>
    <xf numFmtId="0" fontId="48" fillId="12" borderId="22" xfId="0" applyFont="1" applyFill="1" applyBorder="1" applyAlignment="1">
      <alignment horizontal="center"/>
    </xf>
    <xf numFmtId="0" fontId="48" fillId="11" borderId="22" xfId="0" applyFont="1" applyFill="1" applyBorder="1" applyAlignment="1">
      <alignment horizontal="center"/>
    </xf>
    <xf numFmtId="0" fontId="48" fillId="12" borderId="22" xfId="0" applyFont="1" applyFill="1" applyBorder="1" applyAlignment="1">
      <alignment horizontal="left" wrapText="1"/>
    </xf>
    <xf numFmtId="0" fontId="1" fillId="0" borderId="14" xfId="0" applyFont="1" applyBorder="1" applyAlignment="1">
      <alignment vertical="center" wrapText="1"/>
    </xf>
    <xf numFmtId="0" fontId="31" fillId="0" borderId="16" xfId="3" applyFont="1" applyFill="1" applyBorder="1" applyAlignment="1">
      <alignment horizontal="right" vertical="center"/>
    </xf>
    <xf numFmtId="0" fontId="35" fillId="5" borderId="0" xfId="0" applyFont="1" applyFill="1" applyAlignment="1">
      <alignment horizontal="right" vertical="center"/>
    </xf>
    <xf numFmtId="0" fontId="35" fillId="0" borderId="0" xfId="0" applyFont="1" applyAlignment="1">
      <alignment horizontal="right" vertical="center"/>
    </xf>
    <xf numFmtId="3" fontId="35" fillId="0" borderId="0" xfId="0" applyNumberFormat="1" applyFont="1" applyAlignment="1">
      <alignment horizontal="right" vertical="center"/>
    </xf>
    <xf numFmtId="3" fontId="35" fillId="5" borderId="0" xfId="0" applyNumberFormat="1" applyFont="1" applyFill="1" applyAlignment="1">
      <alignment horizontal="right" vertical="center"/>
    </xf>
    <xf numFmtId="3" fontId="35" fillId="5" borderId="15" xfId="0" applyNumberFormat="1" applyFont="1" applyFill="1" applyBorder="1" applyAlignment="1">
      <alignment horizontal="right" vertical="center"/>
    </xf>
    <xf numFmtId="0" fontId="35" fillId="0" borderId="12" xfId="0" applyFont="1" applyBorder="1" applyAlignment="1">
      <alignment vertical="center"/>
    </xf>
    <xf numFmtId="0" fontId="35" fillId="5" borderId="12" xfId="0" applyFont="1" applyFill="1" applyBorder="1" applyAlignment="1">
      <alignment vertical="center"/>
    </xf>
    <xf numFmtId="0" fontId="35" fillId="0" borderId="15" xfId="0" applyFont="1" applyBorder="1" applyAlignment="1">
      <alignment horizontal="right" vertical="center"/>
    </xf>
    <xf numFmtId="0" fontId="35" fillId="0" borderId="14" xfId="0" applyFont="1" applyBorder="1" applyAlignment="1">
      <alignment vertical="center"/>
    </xf>
    <xf numFmtId="0" fontId="35" fillId="5" borderId="15" xfId="0" applyFont="1" applyFill="1" applyBorder="1" applyAlignment="1">
      <alignment horizontal="right" vertical="center"/>
    </xf>
    <xf numFmtId="0" fontId="1" fillId="0" borderId="0" xfId="0" applyFont="1" applyAlignment="1">
      <alignment horizontal="left" vertical="top" wrapText="1"/>
    </xf>
    <xf numFmtId="0" fontId="1" fillId="0" borderId="0" xfId="0" applyFont="1" applyAlignment="1">
      <alignment vertical="top"/>
    </xf>
    <xf numFmtId="165" fontId="1" fillId="0" borderId="0" xfId="1" applyNumberFormat="1" applyFont="1" applyAlignment="1">
      <alignment horizontal="center"/>
    </xf>
    <xf numFmtId="165" fontId="1" fillId="0" borderId="0" xfId="0" applyNumberFormat="1" applyFont="1" applyAlignment="1">
      <alignment horizontal="center"/>
    </xf>
    <xf numFmtId="164" fontId="1" fillId="0" borderId="2" xfId="1" applyNumberFormat="1" applyFont="1" applyFill="1" applyBorder="1" applyAlignment="1">
      <alignment horizontal="center"/>
    </xf>
    <xf numFmtId="164" fontId="1" fillId="0" borderId="0" xfId="1" applyNumberFormat="1" applyFont="1" applyFill="1" applyAlignment="1">
      <alignment horizontal="right"/>
    </xf>
    <xf numFmtId="2" fontId="1" fillId="0" borderId="2" xfId="0" applyNumberFormat="1" applyFont="1" applyBorder="1" applyAlignment="1">
      <alignment horizontal="center"/>
    </xf>
    <xf numFmtId="0" fontId="1" fillId="0" borderId="2" xfId="0" applyFont="1" applyBorder="1"/>
    <xf numFmtId="0" fontId="1" fillId="0" borderId="1" xfId="0" applyFont="1" applyBorder="1" applyAlignment="1">
      <alignment horizontal="right"/>
    </xf>
    <xf numFmtId="0" fontId="1" fillId="0" borderId="4" xfId="0" applyFont="1" applyBorder="1"/>
    <xf numFmtId="0" fontId="1" fillId="0" borderId="0" xfId="0" applyFont="1" applyAlignment="1">
      <alignment horizontal="center"/>
    </xf>
    <xf numFmtId="0" fontId="1" fillId="0" borderId="0" xfId="1" applyNumberFormat="1" applyFont="1" applyFill="1" applyAlignment="1">
      <alignment horizontal="right"/>
    </xf>
    <xf numFmtId="164" fontId="1" fillId="0" borderId="0" xfId="1" applyNumberFormat="1" applyFont="1" applyFill="1" applyBorder="1"/>
    <xf numFmtId="0" fontId="1" fillId="0" borderId="2" xfId="2" applyNumberFormat="1" applyFont="1" applyFill="1" applyBorder="1" applyAlignment="1">
      <alignment horizontal="center"/>
    </xf>
    <xf numFmtId="0" fontId="1" fillId="0" borderId="12" xfId="0" applyFont="1" applyBorder="1" applyAlignment="1">
      <alignment vertical="center"/>
    </xf>
    <xf numFmtId="0" fontId="1" fillId="0" borderId="0" xfId="0" applyFont="1" applyAlignment="1">
      <alignment horizontal="right" vertical="center"/>
    </xf>
    <xf numFmtId="0" fontId="1" fillId="0" borderId="15" xfId="0" applyFont="1" applyBorder="1" applyAlignment="1">
      <alignment horizontal="right" vertical="center"/>
    </xf>
    <xf numFmtId="0" fontId="1" fillId="5" borderId="15" xfId="0" applyFont="1" applyFill="1" applyBorder="1" applyAlignment="1">
      <alignment horizontal="right" vertical="center"/>
    </xf>
    <xf numFmtId="0" fontId="1" fillId="5" borderId="16" xfId="0" applyFont="1" applyFill="1" applyBorder="1" applyAlignment="1">
      <alignment horizontal="right" vertical="center"/>
    </xf>
    <xf numFmtId="0" fontId="1" fillId="0" borderId="16" xfId="0" applyFont="1" applyBorder="1" applyAlignment="1">
      <alignment horizontal="right" vertical="center"/>
    </xf>
    <xf numFmtId="0" fontId="1" fillId="0" borderId="0" xfId="0" applyFont="1" applyAlignment="1">
      <alignment horizontal="left" vertical="top" wrapText="1"/>
    </xf>
    <xf numFmtId="0" fontId="1" fillId="0" borderId="0" xfId="0" applyFont="1" applyAlignment="1">
      <alignment horizontal="left" vertical="top" wrapText="1"/>
    </xf>
    <xf numFmtId="0" fontId="6" fillId="2" borderId="0" xfId="0" applyFont="1" applyFill="1" applyAlignment="1">
      <alignment horizontal="left" vertical="center"/>
    </xf>
    <xf numFmtId="0" fontId="24" fillId="0" borderId="0" xfId="0" applyFont="1" applyAlignment="1">
      <alignment horizontal="left" vertical="top" wrapText="1"/>
    </xf>
    <xf numFmtId="0" fontId="25" fillId="0" borderId="0" xfId="0" applyFont="1" applyAlignment="1">
      <alignment horizontal="left" vertical="top" wrapText="1"/>
    </xf>
    <xf numFmtId="0" fontId="27" fillId="8" borderId="0" xfId="0" applyFont="1" applyFill="1" applyAlignment="1">
      <alignment horizontal="left" vertical="top" wrapText="1"/>
    </xf>
    <xf numFmtId="0" fontId="27" fillId="0" borderId="2" xfId="0" applyFont="1" applyBorder="1" applyAlignment="1">
      <alignment horizontal="left"/>
    </xf>
    <xf numFmtId="0" fontId="1" fillId="0" borderId="2" xfId="0" applyFont="1" applyBorder="1" applyAlignment="1">
      <alignment horizontal="left"/>
    </xf>
    <xf numFmtId="0" fontId="22" fillId="0" borderId="2" xfId="0" applyFont="1" applyBorder="1" applyAlignment="1">
      <alignment horizontal="left" wrapText="1"/>
    </xf>
    <xf numFmtId="0" fontId="1" fillId="0" borderId="17" xfId="0" applyFont="1" applyBorder="1" applyAlignment="1">
      <alignment horizontal="center" vertical="top"/>
    </xf>
    <xf numFmtId="0" fontId="1" fillId="0" borderId="11" xfId="0" applyFont="1" applyBorder="1" applyAlignment="1">
      <alignment horizontal="center" vertical="top"/>
    </xf>
    <xf numFmtId="0" fontId="22" fillId="0" borderId="17"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2" xfId="0" applyFont="1" applyBorder="1" applyAlignment="1">
      <alignment horizontal="left" vertical="top"/>
    </xf>
    <xf numFmtId="0" fontId="1" fillId="0" borderId="17" xfId="0" applyFont="1" applyBorder="1" applyAlignment="1">
      <alignment horizontal="center"/>
    </xf>
    <xf numFmtId="0" fontId="1" fillId="0" borderId="11" xfId="0" applyFont="1" applyBorder="1" applyAlignment="1">
      <alignment horizontal="center"/>
    </xf>
    <xf numFmtId="0" fontId="27" fillId="0" borderId="0" xfId="0" applyFont="1" applyAlignment="1">
      <alignment horizontal="left"/>
    </xf>
    <xf numFmtId="0" fontId="22" fillId="0" borderId="2" xfId="0" applyFont="1" applyBorder="1" applyAlignment="1">
      <alignment horizontal="left" vertical="top" wrapText="1"/>
    </xf>
    <xf numFmtId="0" fontId="1" fillId="0" borderId="17" xfId="0" applyFont="1" applyBorder="1" applyAlignment="1">
      <alignment horizontal="left"/>
    </xf>
    <xf numFmtId="0" fontId="1" fillId="0" borderId="11" xfId="0" applyFont="1" applyBorder="1" applyAlignment="1">
      <alignment horizontal="left"/>
    </xf>
    <xf numFmtId="0" fontId="22" fillId="0" borderId="17" xfId="0" applyFont="1" applyBorder="1" applyAlignment="1">
      <alignment horizontal="left" wrapText="1"/>
    </xf>
    <xf numFmtId="0" fontId="22" fillId="0" borderId="10" xfId="0" applyFont="1" applyBorder="1" applyAlignment="1">
      <alignment horizontal="left" wrapText="1"/>
    </xf>
    <xf numFmtId="0" fontId="22" fillId="0" borderId="11" xfId="0" applyFont="1" applyBorder="1" applyAlignment="1">
      <alignment horizontal="left" wrapText="1"/>
    </xf>
    <xf numFmtId="0" fontId="1" fillId="0" borderId="17" xfId="0" applyFont="1" applyBorder="1" applyAlignment="1">
      <alignment horizontal="left" vertical="top"/>
    </xf>
    <xf numFmtId="0" fontId="1" fillId="0" borderId="11" xfId="0" applyFont="1" applyBorder="1" applyAlignment="1">
      <alignment horizontal="left" vertical="top"/>
    </xf>
    <xf numFmtId="0" fontId="1" fillId="3" borderId="2" xfId="0" applyFont="1" applyFill="1" applyBorder="1" applyAlignment="1">
      <alignment horizontal="center" vertical="center" wrapText="1"/>
    </xf>
    <xf numFmtId="0" fontId="1" fillId="6" borderId="2" xfId="0" applyFont="1" applyFill="1" applyBorder="1" applyAlignment="1">
      <alignment horizontal="left"/>
    </xf>
    <xf numFmtId="0" fontId="22" fillId="6" borderId="2" xfId="0" applyFont="1" applyFill="1" applyBorder="1" applyAlignment="1">
      <alignment horizontal="left" wrapText="1"/>
    </xf>
    <xf numFmtId="0" fontId="22" fillId="0" borderId="17"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7"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0" xfId="0" applyFont="1" applyAlignment="1"/>
    <xf numFmtId="0" fontId="36" fillId="6" borderId="5"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37" fillId="6" borderId="0" xfId="0" applyFont="1" applyFill="1" applyAlignment="1">
      <alignment horizontal="center" vertical="center" wrapText="1"/>
    </xf>
    <xf numFmtId="0" fontId="37" fillId="6" borderId="8" xfId="0" applyFont="1" applyFill="1" applyBorder="1" applyAlignment="1">
      <alignment horizontal="center" vertical="center" wrapText="1"/>
    </xf>
    <xf numFmtId="0" fontId="37" fillId="6" borderId="9"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29" fillId="7" borderId="12" xfId="0" applyFont="1" applyFill="1" applyBorder="1" applyAlignment="1">
      <alignment horizontal="center" vertical="center"/>
    </xf>
    <xf numFmtId="0" fontId="29" fillId="7" borderId="0" xfId="0" applyFont="1" applyFill="1" applyAlignment="1">
      <alignment horizontal="center" vertical="center"/>
    </xf>
    <xf numFmtId="0" fontId="29" fillId="7" borderId="13" xfId="0" applyFont="1" applyFill="1" applyBorder="1" applyAlignment="1">
      <alignment horizontal="center" vertical="center"/>
    </xf>
    <xf numFmtId="0" fontId="29" fillId="7" borderId="12" xfId="0" applyFont="1" applyFill="1" applyBorder="1" applyAlignment="1">
      <alignment vertical="center"/>
    </xf>
    <xf numFmtId="0" fontId="29" fillId="7" borderId="0" xfId="0" applyFont="1" applyFill="1" applyAlignment="1">
      <alignment vertical="center"/>
    </xf>
    <xf numFmtId="0" fontId="29" fillId="7" borderId="13" xfId="0" applyFont="1" applyFill="1" applyBorder="1" applyAlignment="1">
      <alignment vertical="center"/>
    </xf>
    <xf numFmtId="0" fontId="29" fillId="7" borderId="14" xfId="0" applyFont="1" applyFill="1" applyBorder="1" applyAlignment="1">
      <alignment horizontal="center" vertical="center"/>
    </xf>
    <xf numFmtId="0" fontId="29" fillId="7" borderId="15" xfId="0" applyFont="1" applyFill="1" applyBorder="1" applyAlignment="1">
      <alignment horizontal="center" vertical="center"/>
    </xf>
    <xf numFmtId="0" fontId="29" fillId="7" borderId="16" xfId="0" applyFont="1" applyFill="1" applyBorder="1" applyAlignment="1">
      <alignment horizontal="center" vertical="center"/>
    </xf>
    <xf numFmtId="0" fontId="29" fillId="4" borderId="18"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7" fillId="0" borderId="12" xfId="0" applyFont="1" applyBorder="1" applyAlignment="1">
      <alignment vertical="center"/>
    </xf>
    <xf numFmtId="0" fontId="27" fillId="0" borderId="14" xfId="0" applyFont="1" applyBorder="1" applyAlignment="1">
      <alignment vertical="center"/>
    </xf>
    <xf numFmtId="0" fontId="27" fillId="0" borderId="13" xfId="0" applyFont="1" applyBorder="1" applyAlignment="1">
      <alignment horizontal="right" vertical="center"/>
    </xf>
    <xf numFmtId="0" fontId="27" fillId="0" borderId="16" xfId="0" applyFont="1" applyBorder="1" applyAlignment="1">
      <alignment horizontal="right" vertical="center"/>
    </xf>
  </cellXfs>
  <cellStyles count="5">
    <cellStyle name="Komma" xfId="2" builtinId="3"/>
    <cellStyle name="Link" xfId="3" builtinId="8"/>
    <cellStyle name="Normal" xfId="0" builtinId="0"/>
    <cellStyle name="Normal 2" xfId="4" xr:uid="{B35B5F47-684C-439F-8F7D-CE6902BDC4FB}"/>
    <cellStyle name="Valuta" xfId="1" builtinId="4"/>
  </cellStyles>
  <dxfs count="14">
    <dxf>
      <font>
        <color theme="0"/>
      </font>
      <fill>
        <patternFill>
          <bgColor rgb="FFCD0544"/>
        </patternFill>
      </fill>
    </dxf>
    <dxf>
      <font>
        <color theme="0"/>
      </font>
      <fill>
        <patternFill>
          <bgColor rgb="FF1F5344"/>
        </patternFill>
      </fill>
    </dxf>
    <dxf>
      <font>
        <color theme="0"/>
      </font>
      <fill>
        <patternFill>
          <bgColor rgb="FFCD0544"/>
        </patternFill>
      </fill>
    </dxf>
    <dxf>
      <font>
        <color theme="0"/>
      </font>
      <fill>
        <patternFill>
          <bgColor rgb="FF1F5344"/>
        </patternFill>
      </fill>
    </dxf>
    <dxf>
      <font>
        <color theme="0"/>
      </font>
      <fill>
        <patternFill>
          <bgColor rgb="FFCD0544"/>
        </patternFill>
      </fill>
    </dxf>
    <dxf>
      <font>
        <color theme="0"/>
      </font>
      <fill>
        <patternFill>
          <bgColor rgb="FF1F5340"/>
        </patternFill>
      </fill>
    </dxf>
    <dxf>
      <font>
        <color theme="0"/>
      </font>
      <fill>
        <patternFill>
          <bgColor rgb="FF1F5340"/>
        </patternFill>
      </fill>
    </dxf>
    <dxf>
      <font>
        <color theme="0"/>
      </font>
      <fill>
        <patternFill>
          <bgColor rgb="FFCD0544"/>
        </patternFill>
      </fill>
    </dxf>
    <dxf>
      <font>
        <color theme="0"/>
      </font>
      <fill>
        <patternFill>
          <bgColor rgb="FFCD0544"/>
        </patternFill>
      </fill>
    </dxf>
    <dxf>
      <font>
        <color theme="0"/>
      </font>
      <fill>
        <patternFill>
          <bgColor rgb="FF1F5344"/>
        </patternFill>
      </fill>
    </dxf>
    <dxf>
      <font>
        <color theme="0"/>
      </font>
      <fill>
        <patternFill>
          <bgColor rgb="FF1F5340"/>
        </patternFill>
      </fill>
    </dxf>
    <dxf>
      <font>
        <color theme="0"/>
      </font>
      <fill>
        <patternFill>
          <bgColor rgb="FFCD0544"/>
        </patternFill>
      </fill>
    </dxf>
    <dxf>
      <font>
        <color theme="0"/>
      </font>
      <fill>
        <patternFill>
          <bgColor rgb="FF1F5340"/>
        </patternFill>
      </fill>
    </dxf>
    <dxf>
      <font>
        <color theme="0"/>
      </font>
      <fill>
        <patternFill>
          <bgColor rgb="FFCD0544"/>
        </patternFill>
      </fill>
    </dxf>
  </dxfs>
  <tableStyles count="0" defaultTableStyle="TableStyleMedium2" defaultPivotStyle="PivotStyleLight16"/>
  <colors>
    <mruColors>
      <color rgb="FF330061"/>
      <color rgb="FF7FB39A"/>
      <color rgb="FFCD0544"/>
      <color rgb="FF1F5344"/>
      <color rgb="FFE7CDFF"/>
      <color rgb="FF1F5340"/>
      <color rgb="FFFF7C80"/>
      <color rgb="FF6200BC"/>
      <color rgb="FFFB6996"/>
      <color rgb="FFFA3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Resultater!$B$8</c:f>
              <c:strCache>
                <c:ptCount val="1"/>
                <c:pt idx="0">
                  <c:v>Sundhedsteknologi</c:v>
                </c:pt>
              </c:strCache>
            </c:strRef>
          </c:tx>
          <c:spPr>
            <a:solidFill>
              <a:srgbClr val="7FB39A"/>
            </a:solidFill>
            <a:ln>
              <a:noFill/>
            </a:ln>
            <a:effectLst/>
          </c:spPr>
          <c:invertIfNegative val="0"/>
          <c:cat>
            <c:strRef>
              <c:f>Resultater!$E$7:$I$7</c:f>
              <c:strCache>
                <c:ptCount val="5"/>
                <c:pt idx="0">
                  <c:v>Hospital</c:v>
                </c:pt>
                <c:pt idx="1">
                  <c:v>Praksis/Speciall.</c:v>
                </c:pt>
                <c:pt idx="2">
                  <c:v>Kommune</c:v>
                </c:pt>
                <c:pt idx="3">
                  <c:v>Patient</c:v>
                </c:pt>
                <c:pt idx="4">
                  <c:v>Sum</c:v>
                </c:pt>
              </c:strCache>
            </c:strRef>
          </c:cat>
          <c:val>
            <c:numRef>
              <c:f>Resultater!$E$8:$I$8</c:f>
              <c:numCache>
                <c:formatCode>#,##0\ "kr."</c:formatCode>
                <c:ptCount val="5"/>
                <c:pt idx="0">
                  <c:v>3304.4166666666665</c:v>
                </c:pt>
                <c:pt idx="1">
                  <c:v>5997.46</c:v>
                </c:pt>
                <c:pt idx="2">
                  <c:v>14205.720000000001</c:v>
                </c:pt>
                <c:pt idx="3">
                  <c:v>17807</c:v>
                </c:pt>
                <c:pt idx="4">
                  <c:v>46851.630995619169</c:v>
                </c:pt>
              </c:numCache>
            </c:numRef>
          </c:val>
          <c:extLst>
            <c:ext xmlns:c16="http://schemas.microsoft.com/office/drawing/2014/chart" uri="{C3380CC4-5D6E-409C-BE32-E72D297353CC}">
              <c16:uniqueId val="{00000000-9974-4F46-8C5E-631F72331163}"/>
            </c:ext>
          </c:extLst>
        </c:ser>
        <c:ser>
          <c:idx val="1"/>
          <c:order val="1"/>
          <c:tx>
            <c:strRef>
              <c:f>Resultater!$B$9</c:f>
              <c:strCache>
                <c:ptCount val="1"/>
                <c:pt idx="0">
                  <c:v>Alternativ </c:v>
                </c:pt>
              </c:strCache>
            </c:strRef>
          </c:tx>
          <c:spPr>
            <a:solidFill>
              <a:srgbClr val="1F5344"/>
            </a:solidFill>
            <a:ln>
              <a:noFill/>
            </a:ln>
            <a:effectLst/>
          </c:spPr>
          <c:invertIfNegative val="0"/>
          <c:cat>
            <c:strRef>
              <c:f>Resultater!$E$7:$I$7</c:f>
              <c:strCache>
                <c:ptCount val="5"/>
                <c:pt idx="0">
                  <c:v>Hospital</c:v>
                </c:pt>
                <c:pt idx="1">
                  <c:v>Praksis/Speciall.</c:v>
                </c:pt>
                <c:pt idx="2">
                  <c:v>Kommune</c:v>
                </c:pt>
                <c:pt idx="3">
                  <c:v>Patient</c:v>
                </c:pt>
                <c:pt idx="4">
                  <c:v>Sum</c:v>
                </c:pt>
              </c:strCache>
            </c:strRef>
          </c:cat>
          <c:val>
            <c:numRef>
              <c:f>Resultater!$E$9:$I$9</c:f>
              <c:numCache>
                <c:formatCode>#,##0\ "kr."</c:formatCode>
                <c:ptCount val="5"/>
                <c:pt idx="0">
                  <c:v>9411.9166666666679</c:v>
                </c:pt>
                <c:pt idx="1">
                  <c:v>3197.46</c:v>
                </c:pt>
                <c:pt idx="2">
                  <c:v>17395.75</c:v>
                </c:pt>
                <c:pt idx="3">
                  <c:v>11957</c:v>
                </c:pt>
                <c:pt idx="4">
                  <c:v>45584.626666666678</c:v>
                </c:pt>
              </c:numCache>
            </c:numRef>
          </c:val>
          <c:extLst>
            <c:ext xmlns:c16="http://schemas.microsoft.com/office/drawing/2014/chart" uri="{C3380CC4-5D6E-409C-BE32-E72D297353CC}">
              <c16:uniqueId val="{00000001-9974-4F46-8C5E-631F72331163}"/>
            </c:ext>
          </c:extLst>
        </c:ser>
        <c:ser>
          <c:idx val="2"/>
          <c:order val="2"/>
          <c:tx>
            <c:strRef>
              <c:f>Resultater!$B$10</c:f>
              <c:strCache>
                <c:ptCount val="1"/>
                <c:pt idx="0">
                  <c:v>Difference</c:v>
                </c:pt>
              </c:strCache>
            </c:strRef>
          </c:tx>
          <c:spPr>
            <a:solidFill>
              <a:srgbClr val="330061"/>
            </a:solidFill>
            <a:ln>
              <a:noFill/>
            </a:ln>
            <a:effectLst/>
          </c:spPr>
          <c:invertIfNegative val="0"/>
          <c:cat>
            <c:strRef>
              <c:f>Resultater!$E$7:$I$7</c:f>
              <c:strCache>
                <c:ptCount val="5"/>
                <c:pt idx="0">
                  <c:v>Hospital</c:v>
                </c:pt>
                <c:pt idx="1">
                  <c:v>Praksis/Speciall.</c:v>
                </c:pt>
                <c:pt idx="2">
                  <c:v>Kommune</c:v>
                </c:pt>
                <c:pt idx="3">
                  <c:v>Patient</c:v>
                </c:pt>
                <c:pt idx="4">
                  <c:v>Sum</c:v>
                </c:pt>
              </c:strCache>
            </c:strRef>
          </c:cat>
          <c:val>
            <c:numRef>
              <c:f>Resultater!$E$10:$I$10</c:f>
              <c:numCache>
                <c:formatCode>#,##0\ "kr."</c:formatCode>
                <c:ptCount val="5"/>
                <c:pt idx="0">
                  <c:v>-6107.5000000000018</c:v>
                </c:pt>
                <c:pt idx="1">
                  <c:v>2800</c:v>
                </c:pt>
                <c:pt idx="2">
                  <c:v>-3190.0299999999988</c:v>
                </c:pt>
                <c:pt idx="3">
                  <c:v>5850</c:v>
                </c:pt>
                <c:pt idx="4">
                  <c:v>1267.0043289524901</c:v>
                </c:pt>
              </c:numCache>
            </c:numRef>
          </c:val>
          <c:extLst>
            <c:ext xmlns:c16="http://schemas.microsoft.com/office/drawing/2014/chart" uri="{C3380CC4-5D6E-409C-BE32-E72D297353CC}">
              <c16:uniqueId val="{00000002-9974-4F46-8C5E-631F72331163}"/>
            </c:ext>
          </c:extLst>
        </c:ser>
        <c:dLbls>
          <c:showLegendKey val="0"/>
          <c:showVal val="0"/>
          <c:showCatName val="0"/>
          <c:showSerName val="0"/>
          <c:showPercent val="0"/>
          <c:showBubbleSize val="0"/>
        </c:dLbls>
        <c:gapWidth val="150"/>
        <c:axId val="1326651344"/>
        <c:axId val="1325612480"/>
      </c:barChart>
      <c:catAx>
        <c:axId val="1326651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crossAx val="1325612480"/>
        <c:crosses val="autoZero"/>
        <c:auto val="1"/>
        <c:lblAlgn val="ctr"/>
        <c:lblOffset val="100"/>
        <c:noMultiLvlLbl val="0"/>
      </c:catAx>
      <c:valAx>
        <c:axId val="1325612480"/>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a-DK"/>
                  <a:t>Omkostning per patient (DKK)</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title>
        <c:numFmt formatCode="#,##0\ &quot;kr.&quot;"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crossAx val="1326651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3" name="Billede 2">
          <a:extLst>
            <a:ext uri="{FF2B5EF4-FFF2-40B4-BE49-F238E27FC236}">
              <a16:creationId xmlns:a16="http://schemas.microsoft.com/office/drawing/2014/main" id="{A8EA752B-30F4-47B0-B938-B530F9E9CF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5" name="Billede 4">
          <a:extLst>
            <a:ext uri="{FF2B5EF4-FFF2-40B4-BE49-F238E27FC236}">
              <a16:creationId xmlns:a16="http://schemas.microsoft.com/office/drawing/2014/main" id="{3BFAB4FE-E6D0-4179-BD69-41B25074EA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twoCellAnchor editAs="oneCell">
    <xdr:from>
      <xdr:col>1</xdr:col>
      <xdr:colOff>222250</xdr:colOff>
      <xdr:row>63</xdr:row>
      <xdr:rowOff>139700</xdr:rowOff>
    </xdr:from>
    <xdr:to>
      <xdr:col>13</xdr:col>
      <xdr:colOff>268641</xdr:colOff>
      <xdr:row>71</xdr:row>
      <xdr:rowOff>487598</xdr:rowOff>
    </xdr:to>
    <xdr:pic>
      <xdr:nvPicPr>
        <xdr:cNvPr id="6" name="Billede 5">
          <a:extLst>
            <a:ext uri="{FF2B5EF4-FFF2-40B4-BE49-F238E27FC236}">
              <a16:creationId xmlns:a16="http://schemas.microsoft.com/office/drawing/2014/main" id="{512542DD-81D3-4256-B7E3-C5EF4EAA99E3}"/>
            </a:ext>
          </a:extLst>
        </xdr:cNvPr>
        <xdr:cNvPicPr>
          <a:picLocks noChangeAspect="1"/>
        </xdr:cNvPicPr>
      </xdr:nvPicPr>
      <xdr:blipFill>
        <a:blip xmlns:r="http://schemas.openxmlformats.org/officeDocument/2006/relationships" r:embed="rId2"/>
        <a:stretch>
          <a:fillRect/>
        </a:stretch>
      </xdr:blipFill>
      <xdr:spPr>
        <a:xfrm>
          <a:off x="863600" y="6604000"/>
          <a:ext cx="7742591" cy="4919898"/>
        </a:xfrm>
        <a:prstGeom prst="rect">
          <a:avLst/>
        </a:prstGeom>
      </xdr:spPr>
    </xdr:pic>
    <xdr:clientData/>
  </xdr:twoCellAnchor>
  <xdr:twoCellAnchor editAs="oneCell">
    <xdr:from>
      <xdr:col>0</xdr:col>
      <xdr:colOff>552450</xdr:colOff>
      <xdr:row>23</xdr:row>
      <xdr:rowOff>180975</xdr:rowOff>
    </xdr:from>
    <xdr:to>
      <xdr:col>16</xdr:col>
      <xdr:colOff>76200</xdr:colOff>
      <xdr:row>34</xdr:row>
      <xdr:rowOff>58293</xdr:rowOff>
    </xdr:to>
    <xdr:pic>
      <xdr:nvPicPr>
        <xdr:cNvPr id="8" name="Billede 7">
          <a:extLst>
            <a:ext uri="{FF2B5EF4-FFF2-40B4-BE49-F238E27FC236}">
              <a16:creationId xmlns:a16="http://schemas.microsoft.com/office/drawing/2014/main" id="{AC0AC6D7-D53F-4C8A-A463-2E7D4DD8B125}"/>
            </a:ext>
          </a:extLst>
        </xdr:cNvPr>
        <xdr:cNvPicPr>
          <a:picLocks noChangeAspect="1"/>
        </xdr:cNvPicPr>
      </xdr:nvPicPr>
      <xdr:blipFill>
        <a:blip xmlns:r="http://schemas.openxmlformats.org/officeDocument/2006/relationships" r:embed="rId3"/>
        <a:stretch>
          <a:fillRect/>
        </a:stretch>
      </xdr:blipFill>
      <xdr:spPr>
        <a:xfrm>
          <a:off x="552450" y="6705600"/>
          <a:ext cx="9277350" cy="20394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29C9C2CD-A3FA-44B4-BA6E-0943FBBD10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514349</xdr:colOff>
      <xdr:row>0</xdr:row>
      <xdr:rowOff>1120775</xdr:rowOff>
    </xdr:to>
    <xdr:pic>
      <xdr:nvPicPr>
        <xdr:cNvPr id="2" name="Billede 1">
          <a:extLst>
            <a:ext uri="{FF2B5EF4-FFF2-40B4-BE49-F238E27FC236}">
              <a16:creationId xmlns:a16="http://schemas.microsoft.com/office/drawing/2014/main" id="{7B92EAFE-BBAE-4923-B1F3-C97D164367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82675"/>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9E575E73-286C-4DDE-B8E2-0AE361B057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twoCellAnchor>
    <xdr:from>
      <xdr:col>1</xdr:col>
      <xdr:colOff>47625</xdr:colOff>
      <xdr:row>11</xdr:row>
      <xdr:rowOff>50800</xdr:rowOff>
    </xdr:from>
    <xdr:to>
      <xdr:col>9</xdr:col>
      <xdr:colOff>47625</xdr:colOff>
      <xdr:row>29</xdr:row>
      <xdr:rowOff>28575</xdr:rowOff>
    </xdr:to>
    <xdr:graphicFrame macro="">
      <xdr:nvGraphicFramePr>
        <xdr:cNvPr id="5" name="Diagram 4">
          <a:extLst>
            <a:ext uri="{FF2B5EF4-FFF2-40B4-BE49-F238E27FC236}">
              <a16:creationId xmlns:a16="http://schemas.microsoft.com/office/drawing/2014/main" id="{9C838FA3-6868-4D35-904B-13286490EE8C}"/>
            </a:ext>
            <a:ext uri="{147F2762-F138-4A5C-976F-8EAC2B608ADB}">
              <a16:predDERef xmlns:a16="http://schemas.microsoft.com/office/drawing/2014/main" pred="{6BDF4F02-2A95-465C-BBE6-5D0941CA1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514349</xdr:colOff>
      <xdr:row>0</xdr:row>
      <xdr:rowOff>1120775</xdr:rowOff>
    </xdr:to>
    <xdr:pic>
      <xdr:nvPicPr>
        <xdr:cNvPr id="2" name="Billede 1">
          <a:extLst>
            <a:ext uri="{FF2B5EF4-FFF2-40B4-BE49-F238E27FC236}">
              <a16:creationId xmlns:a16="http://schemas.microsoft.com/office/drawing/2014/main" id="{389E326C-3A39-4C10-BF0C-4668C96276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76325"/>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6BDF4F02-2A95-465C-BBE6-5D0941CA15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2" name="Billede 1">
          <a:extLst>
            <a:ext uri="{FF2B5EF4-FFF2-40B4-BE49-F238E27FC236}">
              <a16:creationId xmlns:a16="http://schemas.microsoft.com/office/drawing/2014/main" id="{4DDC07E7-F978-4081-A509-D6B2A54EE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FF42D4C4-BFF8-446E-9F49-25A15DE5EA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9F24C880-B25E-4819-8337-6C2F6DD67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2" name="Billede 1">
          <a:extLst>
            <a:ext uri="{FF2B5EF4-FFF2-40B4-BE49-F238E27FC236}">
              <a16:creationId xmlns:a16="http://schemas.microsoft.com/office/drawing/2014/main" id="{20B96D76-8C58-4F4E-B6DF-39C07C3F66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2A21F7E2-18C3-44B4-A861-2B90D55744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AEF663A1-65D5-4A69-94DE-1798DD0E55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1104900</xdr:rowOff>
    </xdr:to>
    <xdr:pic>
      <xdr:nvPicPr>
        <xdr:cNvPr id="2" name="Billede 1">
          <a:extLst>
            <a:ext uri="{FF2B5EF4-FFF2-40B4-BE49-F238E27FC236}">
              <a16:creationId xmlns:a16="http://schemas.microsoft.com/office/drawing/2014/main" id="{E15625FC-DDB7-4420-9574-E51FD06C7A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667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187D9585-8529-4CA5-9698-6EC968C798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7751A47F-96B4-4FDF-AA81-140201C06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1114425</xdr:rowOff>
    </xdr:to>
    <xdr:pic>
      <xdr:nvPicPr>
        <xdr:cNvPr id="2" name="Billede 1">
          <a:extLst>
            <a:ext uri="{FF2B5EF4-FFF2-40B4-BE49-F238E27FC236}">
              <a16:creationId xmlns:a16="http://schemas.microsoft.com/office/drawing/2014/main" id="{43EEDC6F-0F8D-4637-8F9C-84EE63E364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76324"/>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C27EA54E-7B9F-4206-851D-8DD194EE49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2E46B3CA-89B7-4187-ACD2-F0D30E1C65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1</xdr:col>
      <xdr:colOff>514350</xdr:colOff>
      <xdr:row>0</xdr:row>
      <xdr:rowOff>1117600</xdr:rowOff>
    </xdr:to>
    <xdr:pic>
      <xdr:nvPicPr>
        <xdr:cNvPr id="2" name="Billede 1">
          <a:extLst>
            <a:ext uri="{FF2B5EF4-FFF2-40B4-BE49-F238E27FC236}">
              <a16:creationId xmlns:a16="http://schemas.microsoft.com/office/drawing/2014/main" id="{8261EFC8-66B7-4A52-9603-071336507B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1066799" cy="1079499"/>
        </a:xfrm>
        <a:prstGeom prst="rect">
          <a:avLst/>
        </a:prstGeom>
      </xdr:spPr>
    </xdr:pic>
    <xdr:clientData/>
  </xdr:twoCellAnchor>
  <xdr:twoCellAnchor editAs="oneCell">
    <xdr:from>
      <xdr:col>0</xdr:col>
      <xdr:colOff>57150</xdr:colOff>
      <xdr:row>0</xdr:row>
      <xdr:rowOff>38100</xdr:rowOff>
    </xdr:from>
    <xdr:to>
      <xdr:col>1</xdr:col>
      <xdr:colOff>514349</xdr:colOff>
      <xdr:row>0</xdr:row>
      <xdr:rowOff>1104899</xdr:rowOff>
    </xdr:to>
    <xdr:pic>
      <xdr:nvPicPr>
        <xdr:cNvPr id="3" name="Billede 2">
          <a:extLst>
            <a:ext uri="{FF2B5EF4-FFF2-40B4-BE49-F238E27FC236}">
              <a16:creationId xmlns:a16="http://schemas.microsoft.com/office/drawing/2014/main" id="{F7ECE109-4BD1-4F7E-AB22-321D3E781B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twoCellAnchor>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D5162C11-CD06-49B1-B8D0-EF3D5645C9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57150</xdr:colOff>
      <xdr:row>0</xdr:row>
      <xdr:rowOff>38100</xdr:rowOff>
    </xdr:from>
    <xdr:ext cx="1066799" cy="1066799"/>
    <xdr:pic>
      <xdr:nvPicPr>
        <xdr:cNvPr id="4" name="Billede 3">
          <a:extLst>
            <a:ext uri="{FF2B5EF4-FFF2-40B4-BE49-F238E27FC236}">
              <a16:creationId xmlns:a16="http://schemas.microsoft.com/office/drawing/2014/main" id="{74F4019B-685B-44AB-AA68-8B2AA92081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066799" cy="1066799"/>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krl.dk/" TargetMode="External"/><Relationship Id="rId18" Type="http://schemas.openxmlformats.org/officeDocument/2006/relationships/hyperlink" Target="https://krl.dk/" TargetMode="External"/><Relationship Id="rId26" Type="http://schemas.openxmlformats.org/officeDocument/2006/relationships/hyperlink" Target="https://www.laeger.dk/sites/default/files/oejenlaegehjaelp_takstkort_pr_010422.pdf" TargetMode="External"/><Relationship Id="rId39" Type="http://schemas.openxmlformats.org/officeDocument/2006/relationships/hyperlink" Target="https://krl.dk/" TargetMode="External"/><Relationship Id="rId21" Type="http://schemas.openxmlformats.org/officeDocument/2006/relationships/hyperlink" Target="https://krl.dk/" TargetMode="External"/><Relationship Id="rId34" Type="http://schemas.openxmlformats.org/officeDocument/2006/relationships/hyperlink" Target="https://krl.dk/" TargetMode="External"/><Relationship Id="rId42" Type="http://schemas.openxmlformats.org/officeDocument/2006/relationships/hyperlink" Target="http://www.statistikbanken.dk/" TargetMode="External"/><Relationship Id="rId47" Type="http://schemas.openxmlformats.org/officeDocument/2006/relationships/hyperlink" Target="https://www.laeger.dk/sites/default/files/dermatologi_takstkort_pr_010422_0.pdf" TargetMode="External"/><Relationship Id="rId50" Type="http://schemas.openxmlformats.org/officeDocument/2006/relationships/hyperlink" Target="https://www.laeger.dk/sites/default/files/honorartabel_2022_april.pdf?msclkid=17c2b09dc0a911ec9fb5927a488724a4" TargetMode="External"/><Relationship Id="rId55" Type="http://schemas.openxmlformats.org/officeDocument/2006/relationships/hyperlink" Target="https://sundhedsdatastyrelsen.dk/-/media/sds/filer/finansiering-og-afregning/takster/2022/takstsystem-2022.pdf" TargetMode="External"/><Relationship Id="rId7" Type="http://schemas.openxmlformats.org/officeDocument/2006/relationships/hyperlink" Target="https://krl.dk/" TargetMode="External"/><Relationship Id="rId2" Type="http://schemas.openxmlformats.org/officeDocument/2006/relationships/hyperlink" Target="http://www.statistikbanken.dk/" TargetMode="External"/><Relationship Id="rId16" Type="http://schemas.openxmlformats.org/officeDocument/2006/relationships/hyperlink" Target="https://krl.dk/" TargetMode="External"/><Relationship Id="rId29" Type="http://schemas.openxmlformats.org/officeDocument/2006/relationships/hyperlink" Target="https://krl.dk/" TargetMode="External"/><Relationship Id="rId11" Type="http://schemas.openxmlformats.org/officeDocument/2006/relationships/hyperlink" Target="https://krl.dk/" TargetMode="External"/><Relationship Id="rId24" Type="http://schemas.openxmlformats.org/officeDocument/2006/relationships/hyperlink" Target="https://sundhedsdatastyrelsen.dk/-/media/sds/filer/finansiering-og-afregning/takster/2022/drg_takster-2022.xlsx" TargetMode="External"/><Relationship Id="rId32" Type="http://schemas.openxmlformats.org/officeDocument/2006/relationships/hyperlink" Target="https://krl.dk/" TargetMode="External"/><Relationship Id="rId37" Type="http://schemas.openxmlformats.org/officeDocument/2006/relationships/hyperlink" Target="https://krl.dk/" TargetMode="External"/><Relationship Id="rId40" Type="http://schemas.openxmlformats.org/officeDocument/2006/relationships/hyperlink" Target="https://krl.dk/" TargetMode="External"/><Relationship Id="rId45" Type="http://schemas.openxmlformats.org/officeDocument/2006/relationships/hyperlink" Target="https://www.laeger.dk/sites/default/files/oejenlaegehjaelp_takstkort_pr_010422.pdf" TargetMode="External"/><Relationship Id="rId53" Type="http://schemas.openxmlformats.org/officeDocument/2006/relationships/hyperlink" Target="https://www.laeger.dk/sites/default/files/honorartabel_2022_april.pdf?msclkid=17c2b09dc0a911ec9fb5927a488724a4" TargetMode="External"/><Relationship Id="rId58" Type="http://schemas.openxmlformats.org/officeDocument/2006/relationships/hyperlink" Target="https://sundhedsdatastyrelsen.dk/-/media/sds/filer/finansiering-og-afregning/takster/2020/psykiatritakster-2020.xlsx" TargetMode="External"/><Relationship Id="rId5" Type="http://schemas.openxmlformats.org/officeDocument/2006/relationships/hyperlink" Target="https://krl.dk/" TargetMode="External"/><Relationship Id="rId19" Type="http://schemas.openxmlformats.org/officeDocument/2006/relationships/hyperlink" Target="https://krl.dk/" TargetMode="External"/><Relationship Id="rId4" Type="http://schemas.openxmlformats.org/officeDocument/2006/relationships/hyperlink" Target="https://krl.dk/" TargetMode="External"/><Relationship Id="rId9" Type="http://schemas.openxmlformats.org/officeDocument/2006/relationships/hyperlink" Target="https://krl.dk/" TargetMode="External"/><Relationship Id="rId14" Type="http://schemas.openxmlformats.org/officeDocument/2006/relationships/hyperlink" Target="https://krl.dk/" TargetMode="External"/><Relationship Id="rId22" Type="http://schemas.openxmlformats.org/officeDocument/2006/relationships/hyperlink" Target="https://krl.dk/" TargetMode="External"/><Relationship Id="rId27" Type="http://schemas.openxmlformats.org/officeDocument/2006/relationships/hyperlink" Target="https://www.laeger.dk/sites/default/files/reumatologi_takstkort_pr_010422.pdf" TargetMode="External"/><Relationship Id="rId30" Type="http://schemas.openxmlformats.org/officeDocument/2006/relationships/hyperlink" Target="https://krl.dk/" TargetMode="External"/><Relationship Id="rId35" Type="http://schemas.openxmlformats.org/officeDocument/2006/relationships/hyperlink" Target="https://krl.dk/" TargetMode="External"/><Relationship Id="rId43" Type="http://schemas.openxmlformats.org/officeDocument/2006/relationships/hyperlink" Target="https://www.laeger.dk/sites/default/files/dermatologi_takstkort_pr_010422_0.pdf" TargetMode="External"/><Relationship Id="rId48" Type="http://schemas.openxmlformats.org/officeDocument/2006/relationships/hyperlink" Target="https://www.laeger.dk/sites/default/files/reumatologi_takstkort_pr_010422.pdf" TargetMode="External"/><Relationship Id="rId56" Type="http://schemas.openxmlformats.org/officeDocument/2006/relationships/hyperlink" Target="https://sundhedsdatastyrelsen.dk/-/media/sds/filer/finansiering-og-afregning/takster/2020/psykiatritakster-2020.xlsx" TargetMode="External"/><Relationship Id="rId8" Type="http://schemas.openxmlformats.org/officeDocument/2006/relationships/hyperlink" Target="https://krl.dk/" TargetMode="External"/><Relationship Id="rId51" Type="http://schemas.openxmlformats.org/officeDocument/2006/relationships/hyperlink" Target="https://www.laeger.dk/sites/default/files/honorartabel_2022_april.pdf?msclkid=17c2b09dc0a911ec9fb5927a488724a4" TargetMode="External"/><Relationship Id="rId3" Type="http://schemas.openxmlformats.org/officeDocument/2006/relationships/hyperlink" Target="https://krl.dk/" TargetMode="External"/><Relationship Id="rId12" Type="http://schemas.openxmlformats.org/officeDocument/2006/relationships/hyperlink" Target="https://krl.dk/" TargetMode="External"/><Relationship Id="rId17" Type="http://schemas.openxmlformats.org/officeDocument/2006/relationships/hyperlink" Target="https://krl.dk/" TargetMode="External"/><Relationship Id="rId25" Type="http://schemas.openxmlformats.org/officeDocument/2006/relationships/hyperlink" Target="https://www.laeger.dk/sites/default/files/honorartabel_2022_april.pdf?msclkid=17c2b09dc0a911ec9fb5927a488724a4" TargetMode="External"/><Relationship Id="rId33" Type="http://schemas.openxmlformats.org/officeDocument/2006/relationships/hyperlink" Target="https://krl.dk/" TargetMode="External"/><Relationship Id="rId38" Type="http://schemas.openxmlformats.org/officeDocument/2006/relationships/hyperlink" Target="https://krl.dk/" TargetMode="External"/><Relationship Id="rId46" Type="http://schemas.openxmlformats.org/officeDocument/2006/relationships/hyperlink" Target="https://www.laeger.dk/sites/default/files/neurologi_takstkort_pr_010422.pdf" TargetMode="External"/><Relationship Id="rId59" Type="http://schemas.openxmlformats.org/officeDocument/2006/relationships/printerSettings" Target="../printerSettings/printerSettings6.bin"/><Relationship Id="rId20" Type="http://schemas.openxmlformats.org/officeDocument/2006/relationships/hyperlink" Target="https://krl.dk/" TargetMode="External"/><Relationship Id="rId41" Type="http://schemas.openxmlformats.org/officeDocument/2006/relationships/hyperlink" Target="https://www.sktst.dk/aktuelt/pressemeddelelser/koerselsfradraget-og-befordringsgodtgoerelsen-stiger-i-2022/?msclkid=fb3af410c4d311ec96ebf7d19a6c438e" TargetMode="External"/><Relationship Id="rId54" Type="http://schemas.openxmlformats.org/officeDocument/2006/relationships/hyperlink" Target="https://sundhedsdatastyrelsen.dk/-/media/sds/filer/finansiering-og-afregning/takster/2022/drg_takster-2022.xlsx" TargetMode="External"/><Relationship Id="rId1" Type="http://schemas.openxmlformats.org/officeDocument/2006/relationships/hyperlink" Target="https://www.sktst.dk/aktuelt/pressemeddelelser/koerselsfradraget-og-befordringsgodtgoerelsen-stiger-i-2022/?msclkid=fb3af410c4d311ec96ebf7d19a6c438e" TargetMode="External"/><Relationship Id="rId6" Type="http://schemas.openxmlformats.org/officeDocument/2006/relationships/hyperlink" Target="https://krl.dk/" TargetMode="External"/><Relationship Id="rId15" Type="http://schemas.openxmlformats.org/officeDocument/2006/relationships/hyperlink" Target="https://krl.dk/" TargetMode="External"/><Relationship Id="rId23" Type="http://schemas.openxmlformats.org/officeDocument/2006/relationships/hyperlink" Target="https://krl.dk/" TargetMode="External"/><Relationship Id="rId28" Type="http://schemas.openxmlformats.org/officeDocument/2006/relationships/hyperlink" Target="https://krl.dk/" TargetMode="External"/><Relationship Id="rId36" Type="http://schemas.openxmlformats.org/officeDocument/2006/relationships/hyperlink" Target="https://krl.dk/" TargetMode="External"/><Relationship Id="rId49" Type="http://schemas.openxmlformats.org/officeDocument/2006/relationships/hyperlink" Target="https://www.laeger.dk/sites/default/files/honorartabel_2022_april.pdf?msclkid=17c2b09dc0a911ec9fb5927a488724a4" TargetMode="External"/><Relationship Id="rId57" Type="http://schemas.openxmlformats.org/officeDocument/2006/relationships/hyperlink" Target="https://sundhedsdatastyrelsen.dk/-/media/sds/filer/finansiering-og-afregning/takster/2020/psykiatritakster-2020.xlsx" TargetMode="External"/><Relationship Id="rId10" Type="http://schemas.openxmlformats.org/officeDocument/2006/relationships/hyperlink" Target="https://krl.dk/" TargetMode="External"/><Relationship Id="rId31" Type="http://schemas.openxmlformats.org/officeDocument/2006/relationships/hyperlink" Target="https://krl.dk/" TargetMode="External"/><Relationship Id="rId44" Type="http://schemas.openxmlformats.org/officeDocument/2006/relationships/hyperlink" Target="https://www.laeger.dk/sites/default/files/neurologi_takstkort_pr_010422.pdf" TargetMode="External"/><Relationship Id="rId52" Type="http://schemas.openxmlformats.org/officeDocument/2006/relationships/hyperlink" Target="https://www.laeger.dk/sites/default/files/honorartabel_2022_april.pdf?msclkid=17c2b09dc0a911ec9fb5927a488724a4" TargetMode="External"/><Relationship Id="rId60"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1518-D9F9-4C5D-998D-BFCD913F3BB5}">
  <sheetPr>
    <tabColor rgb="FF330061"/>
  </sheetPr>
  <dimension ref="A1:P130"/>
  <sheetViews>
    <sheetView showGridLines="0" tabSelected="1" zoomScaleNormal="100" workbookViewId="0">
      <pane ySplit="1" topLeftCell="A5" activePane="bottomLeft" state="frozen"/>
      <selection pane="bottomLeft" activeCell="W15" sqref="W15"/>
    </sheetView>
  </sheetViews>
  <sheetFormatPr defaultColWidth="9.109375" defaultRowHeight="13.8" x14ac:dyDescent="0.25"/>
  <cols>
    <col min="1" max="2" width="9.109375" style="2"/>
    <col min="3" max="3" width="9.109375" style="2" customWidth="1"/>
    <col min="4" max="8" width="9.109375" style="2"/>
    <col min="9" max="9" width="9.109375" style="2" customWidth="1"/>
    <col min="10" max="16384" width="9.109375" style="2"/>
  </cols>
  <sheetData>
    <row r="1" spans="1:16" s="177" customFormat="1" ht="89.25" customHeight="1" x14ac:dyDescent="0.3">
      <c r="A1" s="177" t="s">
        <v>0</v>
      </c>
    </row>
    <row r="2" spans="1:16" x14ac:dyDescent="0.25">
      <c r="A2" s="1"/>
    </row>
    <row r="3" spans="1:16" x14ac:dyDescent="0.25">
      <c r="A3" s="1"/>
    </row>
    <row r="4" spans="1:16" s="14" customFormat="1" ht="17.399999999999999" x14ac:dyDescent="0.3">
      <c r="A4" s="12"/>
      <c r="B4" s="13" t="s">
        <v>1</v>
      </c>
    </row>
    <row r="5" spans="1:16" s="7" customFormat="1" ht="13.5" customHeight="1" x14ac:dyDescent="0.3">
      <c r="A5" s="15"/>
      <c r="B5" s="16"/>
    </row>
    <row r="6" spans="1:16" s="7" customFormat="1" ht="13.5" customHeight="1" x14ac:dyDescent="0.3">
      <c r="A6" s="15"/>
      <c r="B6" s="16"/>
    </row>
    <row r="7" spans="1:16" ht="17.399999999999999" x14ac:dyDescent="0.3">
      <c r="A7" s="1"/>
      <c r="B7" s="3" t="s">
        <v>2</v>
      </c>
    </row>
    <row r="8" spans="1:16" ht="38.25" customHeight="1" x14ac:dyDescent="0.25">
      <c r="A8" s="1"/>
      <c r="B8" s="176" t="s">
        <v>3</v>
      </c>
      <c r="C8" s="176"/>
      <c r="D8" s="176"/>
      <c r="E8" s="176"/>
      <c r="F8" s="176"/>
      <c r="G8" s="176"/>
      <c r="H8" s="176"/>
      <c r="I8" s="176"/>
      <c r="J8" s="176"/>
      <c r="K8" s="176"/>
      <c r="L8" s="176"/>
      <c r="M8" s="176"/>
      <c r="N8" s="176"/>
      <c r="O8" s="176"/>
      <c r="P8" s="176"/>
    </row>
    <row r="9" spans="1:16" x14ac:dyDescent="0.25">
      <c r="A9" s="1"/>
      <c r="B9" s="155"/>
      <c r="C9" s="155"/>
      <c r="D9" s="155"/>
      <c r="E9" s="155"/>
      <c r="F9" s="155"/>
      <c r="G9" s="155"/>
      <c r="H9" s="155"/>
      <c r="I9" s="155"/>
      <c r="J9" s="155"/>
      <c r="K9" s="155"/>
      <c r="L9" s="155"/>
      <c r="M9" s="155"/>
      <c r="N9" s="155"/>
      <c r="O9" s="155"/>
      <c r="P9" s="155"/>
    </row>
    <row r="10" spans="1:16" s="97" customFormat="1" ht="29.4" customHeight="1" x14ac:dyDescent="0.25">
      <c r="A10" s="39"/>
      <c r="B10" s="180" t="s">
        <v>4</v>
      </c>
      <c r="C10" s="180"/>
      <c r="D10" s="180"/>
      <c r="E10" s="180"/>
      <c r="F10" s="180"/>
      <c r="G10" s="180"/>
      <c r="H10" s="180"/>
      <c r="I10" s="180"/>
      <c r="J10" s="180"/>
      <c r="K10" s="180"/>
      <c r="L10" s="180"/>
      <c r="M10" s="180"/>
      <c r="N10" s="180"/>
      <c r="O10" s="180"/>
      <c r="P10" s="180"/>
    </row>
    <row r="11" spans="1:16" customFormat="1" ht="14.4" x14ac:dyDescent="0.3"/>
    <row r="12" spans="1:16" ht="17.399999999999999" x14ac:dyDescent="0.3">
      <c r="A12" s="1"/>
      <c r="B12" s="3" t="s">
        <v>5</v>
      </c>
    </row>
    <row r="13" spans="1:16" ht="14.25" customHeight="1" x14ac:dyDescent="0.25">
      <c r="A13" s="1"/>
      <c r="B13" s="176" t="s">
        <v>6</v>
      </c>
      <c r="C13" s="176"/>
      <c r="D13" s="176"/>
      <c r="E13" s="176"/>
      <c r="F13" s="176"/>
      <c r="G13" s="176"/>
      <c r="H13" s="176"/>
      <c r="I13" s="176"/>
      <c r="J13" s="176"/>
      <c r="K13" s="176"/>
      <c r="L13" s="176"/>
      <c r="M13" s="176"/>
      <c r="N13" s="176"/>
      <c r="O13" s="176"/>
      <c r="P13" s="176"/>
    </row>
    <row r="14" spans="1:16" x14ac:dyDescent="0.25">
      <c r="A14" s="1"/>
      <c r="B14" s="104"/>
      <c r="C14" s="104"/>
      <c r="D14" s="104"/>
      <c r="E14" s="104"/>
      <c r="F14" s="104"/>
      <c r="G14" s="104"/>
      <c r="H14" s="104"/>
      <c r="I14" s="104"/>
      <c r="J14" s="104"/>
      <c r="K14" s="104"/>
      <c r="L14" s="104"/>
      <c r="M14" s="104"/>
      <c r="N14" s="104"/>
      <c r="O14" s="104"/>
      <c r="P14" s="104"/>
    </row>
    <row r="15" spans="1:16" ht="44.25" customHeight="1" x14ac:dyDescent="0.25">
      <c r="A15" s="1"/>
      <c r="B15" s="176" t="s">
        <v>2238</v>
      </c>
      <c r="C15" s="176"/>
      <c r="D15" s="176"/>
      <c r="E15" s="176"/>
      <c r="F15" s="176"/>
      <c r="G15" s="176"/>
      <c r="H15" s="176"/>
      <c r="I15" s="176"/>
      <c r="J15" s="176"/>
      <c r="K15" s="176"/>
      <c r="L15" s="176"/>
      <c r="M15" s="176"/>
      <c r="N15" s="176"/>
      <c r="O15" s="176"/>
      <c r="P15" s="176"/>
    </row>
    <row r="16" spans="1:16" x14ac:dyDescent="0.25">
      <c r="A16" s="1"/>
      <c r="B16" s="175"/>
      <c r="C16" s="175"/>
      <c r="D16" s="175"/>
      <c r="E16" s="175"/>
      <c r="F16" s="175"/>
      <c r="G16" s="175"/>
      <c r="H16" s="175"/>
      <c r="I16" s="175"/>
      <c r="J16" s="175"/>
      <c r="K16" s="175"/>
      <c r="L16" s="175"/>
      <c r="M16" s="175"/>
      <c r="N16" s="175"/>
      <c r="O16" s="175"/>
      <c r="P16" s="175"/>
    </row>
    <row r="17" spans="1:16" x14ac:dyDescent="0.25">
      <c r="A17" s="1"/>
      <c r="B17" s="176" t="s">
        <v>7</v>
      </c>
      <c r="C17" s="176"/>
      <c r="D17" s="176"/>
      <c r="E17" s="176"/>
      <c r="F17" s="176"/>
      <c r="G17" s="176"/>
      <c r="H17" s="176"/>
      <c r="I17" s="176"/>
      <c r="J17" s="176"/>
      <c r="K17" s="176"/>
      <c r="L17" s="176"/>
      <c r="M17" s="176"/>
      <c r="N17" s="176"/>
      <c r="O17" s="176"/>
      <c r="P17" s="176"/>
    </row>
    <row r="18" spans="1:16" x14ac:dyDescent="0.25">
      <c r="A18" s="1"/>
      <c r="B18" s="104"/>
      <c r="C18" s="104"/>
      <c r="D18" s="104"/>
      <c r="E18" s="104"/>
      <c r="F18" s="104"/>
      <c r="G18" s="104"/>
      <c r="H18" s="104"/>
      <c r="I18" s="104"/>
      <c r="J18" s="104"/>
      <c r="K18" s="104"/>
      <c r="L18" s="104"/>
      <c r="M18" s="104"/>
      <c r="N18" s="104"/>
      <c r="O18" s="104"/>
      <c r="P18" s="104"/>
    </row>
    <row r="19" spans="1:16" ht="27.75" customHeight="1" x14ac:dyDescent="0.25">
      <c r="A19" s="1"/>
      <c r="B19" s="176" t="s">
        <v>8</v>
      </c>
      <c r="C19" s="176"/>
      <c r="D19" s="176"/>
      <c r="E19" s="176"/>
      <c r="F19" s="176"/>
      <c r="G19" s="176"/>
      <c r="H19" s="176"/>
      <c r="I19" s="176"/>
      <c r="J19" s="176"/>
      <c r="K19" s="176"/>
      <c r="L19" s="176"/>
      <c r="M19" s="176"/>
      <c r="N19" s="176"/>
      <c r="O19" s="176"/>
      <c r="P19" s="176"/>
    </row>
    <row r="20" spans="1:16" x14ac:dyDescent="0.25">
      <c r="A20" s="1"/>
      <c r="B20" s="175"/>
      <c r="C20" s="175"/>
      <c r="D20" s="175"/>
      <c r="E20" s="175"/>
      <c r="F20" s="175"/>
      <c r="G20" s="175"/>
      <c r="H20" s="175"/>
      <c r="I20" s="175"/>
      <c r="J20" s="175"/>
      <c r="K20" s="175"/>
      <c r="L20" s="175"/>
      <c r="M20" s="175"/>
      <c r="N20" s="175"/>
      <c r="O20" s="175"/>
      <c r="P20" s="175"/>
    </row>
    <row r="21" spans="1:16" ht="17.399999999999999" x14ac:dyDescent="0.3">
      <c r="A21" s="1"/>
      <c r="B21" s="3" t="s">
        <v>9</v>
      </c>
    </row>
    <row r="22" spans="1:16" ht="28.5" customHeight="1" x14ac:dyDescent="0.25">
      <c r="A22" s="1"/>
      <c r="B22" s="176" t="s">
        <v>10</v>
      </c>
      <c r="C22" s="176"/>
      <c r="D22" s="176"/>
      <c r="E22" s="176"/>
      <c r="F22" s="176"/>
      <c r="G22" s="176"/>
      <c r="H22" s="176"/>
      <c r="I22" s="176"/>
      <c r="J22" s="176"/>
      <c r="K22" s="176"/>
      <c r="L22" s="176"/>
      <c r="M22" s="176"/>
      <c r="N22" s="176"/>
      <c r="O22" s="176"/>
      <c r="P22" s="176"/>
    </row>
    <row r="23" spans="1:16" ht="14.25" customHeight="1" x14ac:dyDescent="0.25">
      <c r="A23" s="1"/>
    </row>
    <row r="24" spans="1:16" ht="27.75" customHeight="1" x14ac:dyDescent="0.25">
      <c r="A24" s="1"/>
    </row>
    <row r="25" spans="1:16" x14ac:dyDescent="0.25">
      <c r="A25" s="1"/>
    </row>
    <row r="26" spans="1:16" x14ac:dyDescent="0.25">
      <c r="A26" s="1"/>
    </row>
    <row r="27" spans="1:16" x14ac:dyDescent="0.25">
      <c r="A27" s="1"/>
    </row>
    <row r="28" spans="1:16" x14ac:dyDescent="0.25">
      <c r="A28" s="1"/>
    </row>
    <row r="29" spans="1:16" x14ac:dyDescent="0.25">
      <c r="A29" s="1"/>
    </row>
    <row r="30" spans="1:16" x14ac:dyDescent="0.25">
      <c r="A30" s="1"/>
    </row>
    <row r="31" spans="1:16" x14ac:dyDescent="0.25">
      <c r="A31" s="1"/>
    </row>
    <row r="32" spans="1:16" x14ac:dyDescent="0.25">
      <c r="A32" s="1"/>
    </row>
    <row r="33" spans="1:16" x14ac:dyDescent="0.25">
      <c r="A33" s="1"/>
    </row>
    <row r="34" spans="1:16" x14ac:dyDescent="0.25">
      <c r="A34" s="1"/>
    </row>
    <row r="35" spans="1:16" x14ac:dyDescent="0.25">
      <c r="A35" s="1"/>
    </row>
    <row r="36" spans="1:16" x14ac:dyDescent="0.25">
      <c r="A36" s="1"/>
    </row>
    <row r="37" spans="1:16" ht="58.5" customHeight="1" x14ac:dyDescent="0.25">
      <c r="A37" s="1"/>
      <c r="B37" s="178" t="s">
        <v>11</v>
      </c>
      <c r="C37" s="179"/>
      <c r="D37" s="179"/>
      <c r="E37" s="179"/>
      <c r="F37" s="179"/>
      <c r="G37" s="179"/>
      <c r="H37" s="179"/>
      <c r="I37" s="179"/>
      <c r="J37" s="179"/>
      <c r="K37" s="179"/>
      <c r="L37" s="179"/>
      <c r="M37" s="179"/>
      <c r="N37" s="179"/>
      <c r="O37" s="179"/>
      <c r="P37" s="179"/>
    </row>
    <row r="38" spans="1:16" x14ac:dyDescent="0.25">
      <c r="A38" s="1"/>
    </row>
    <row r="39" spans="1:16" ht="17.399999999999999" x14ac:dyDescent="0.3">
      <c r="A39" s="1"/>
      <c r="B39" s="3" t="s">
        <v>12</v>
      </c>
    </row>
    <row r="40" spans="1:16" x14ac:dyDescent="0.25">
      <c r="B40" s="176" t="s">
        <v>13</v>
      </c>
      <c r="C40" s="176"/>
      <c r="D40" s="176"/>
      <c r="E40" s="176"/>
      <c r="F40" s="176"/>
      <c r="G40" s="176"/>
      <c r="H40" s="176"/>
      <c r="I40" s="176"/>
      <c r="J40" s="176"/>
      <c r="K40" s="176"/>
      <c r="L40" s="176"/>
      <c r="M40" s="176"/>
      <c r="N40" s="176"/>
      <c r="O40" s="176"/>
      <c r="P40" s="176"/>
    </row>
    <row r="42" spans="1:16" x14ac:dyDescent="0.25">
      <c r="B42" s="104"/>
      <c r="C42" s="34" t="s">
        <v>14</v>
      </c>
      <c r="D42" s="34"/>
      <c r="E42" s="34"/>
      <c r="F42" s="35" t="s">
        <v>15</v>
      </c>
      <c r="G42" s="34"/>
      <c r="H42" s="34"/>
      <c r="I42" s="34"/>
      <c r="J42" s="34"/>
      <c r="K42" s="34"/>
      <c r="L42" s="34"/>
      <c r="M42" s="34"/>
      <c r="N42" s="34"/>
      <c r="O42" s="34"/>
      <c r="P42" s="104"/>
    </row>
    <row r="43" spans="1:16" x14ac:dyDescent="0.25">
      <c r="B43" s="104"/>
      <c r="C43" s="34" t="s">
        <v>16</v>
      </c>
      <c r="D43" s="34"/>
      <c r="E43" s="34"/>
      <c r="F43" s="35" t="s">
        <v>17</v>
      </c>
      <c r="G43" s="34"/>
      <c r="H43" s="34"/>
      <c r="I43" s="34"/>
      <c r="J43" s="34"/>
      <c r="K43" s="34"/>
      <c r="L43" s="34"/>
      <c r="M43" s="34"/>
      <c r="N43" s="34"/>
      <c r="O43" s="34"/>
      <c r="P43" s="34"/>
    </row>
    <row r="44" spans="1:16" x14ac:dyDescent="0.25">
      <c r="B44" s="104"/>
      <c r="C44" s="36" t="s">
        <v>18</v>
      </c>
      <c r="D44" s="36"/>
      <c r="E44" s="36"/>
      <c r="F44" s="37" t="s">
        <v>19</v>
      </c>
      <c r="G44" s="36"/>
      <c r="H44" s="36"/>
      <c r="I44" s="36"/>
      <c r="J44" s="36"/>
      <c r="K44" s="36"/>
      <c r="L44" s="36"/>
      <c r="M44" s="36"/>
      <c r="N44" s="36"/>
      <c r="O44" s="36"/>
      <c r="P44" s="34"/>
    </row>
    <row r="45" spans="1:16" x14ac:dyDescent="0.25">
      <c r="B45" s="104"/>
      <c r="C45" s="38" t="s">
        <v>20</v>
      </c>
      <c r="D45" s="38"/>
      <c r="E45" s="38"/>
      <c r="F45" s="39" t="s">
        <v>21</v>
      </c>
      <c r="G45" s="38"/>
      <c r="H45" s="38"/>
      <c r="I45" s="38"/>
      <c r="J45" s="38"/>
      <c r="K45" s="38"/>
      <c r="L45" s="38"/>
      <c r="M45" s="38"/>
      <c r="N45" s="38"/>
      <c r="O45" s="38"/>
      <c r="P45" s="36"/>
    </row>
    <row r="46" spans="1:16" x14ac:dyDescent="0.25">
      <c r="B46" s="104"/>
      <c r="C46" s="34" t="s">
        <v>22</v>
      </c>
      <c r="D46" s="34"/>
      <c r="E46" s="34"/>
      <c r="F46" s="35" t="s">
        <v>23</v>
      </c>
      <c r="G46" s="34"/>
      <c r="H46" s="34"/>
      <c r="I46" s="34"/>
      <c r="J46" s="34"/>
      <c r="K46" s="34"/>
      <c r="L46" s="34"/>
      <c r="M46" s="34"/>
      <c r="N46" s="34"/>
      <c r="O46" s="34"/>
      <c r="P46" s="38"/>
    </row>
    <row r="47" spans="1:16" x14ac:dyDescent="0.25">
      <c r="B47" s="104"/>
      <c r="C47" s="34" t="s">
        <v>24</v>
      </c>
      <c r="D47" s="34"/>
      <c r="E47" s="34"/>
      <c r="F47" s="35" t="s">
        <v>25</v>
      </c>
      <c r="G47" s="34"/>
      <c r="H47" s="34"/>
      <c r="I47" s="34"/>
      <c r="J47" s="34"/>
      <c r="K47" s="34"/>
      <c r="L47" s="34"/>
      <c r="M47" s="34"/>
      <c r="N47" s="34"/>
      <c r="O47" s="34"/>
      <c r="P47" s="34"/>
    </row>
    <row r="48" spans="1:16" x14ac:dyDescent="0.25">
      <c r="B48" s="104"/>
      <c r="C48" s="34" t="s">
        <v>26</v>
      </c>
      <c r="D48" s="34"/>
      <c r="E48" s="34"/>
      <c r="F48" s="35" t="s">
        <v>27</v>
      </c>
      <c r="G48" s="34"/>
      <c r="H48" s="34"/>
      <c r="I48" s="34"/>
      <c r="J48" s="34"/>
      <c r="K48" s="34"/>
      <c r="L48" s="34"/>
      <c r="M48" s="34"/>
      <c r="N48" s="34"/>
      <c r="O48" s="34"/>
      <c r="P48" s="34"/>
    </row>
    <row r="49" spans="1:16" x14ac:dyDescent="0.25">
      <c r="B49" s="104"/>
      <c r="C49" s="36" t="s">
        <v>28</v>
      </c>
      <c r="D49" s="36"/>
      <c r="E49" s="36"/>
      <c r="F49" s="37" t="s">
        <v>29</v>
      </c>
      <c r="G49" s="36"/>
      <c r="H49" s="36"/>
      <c r="I49" s="36"/>
      <c r="J49" s="36"/>
      <c r="K49" s="36"/>
      <c r="L49" s="36"/>
      <c r="M49" s="36"/>
      <c r="N49" s="36"/>
      <c r="O49" s="36"/>
      <c r="P49" s="34"/>
    </row>
    <row r="50" spans="1:16" x14ac:dyDescent="0.25">
      <c r="B50" s="104"/>
      <c r="C50" s="36" t="s">
        <v>30</v>
      </c>
      <c r="D50" s="36"/>
      <c r="E50" s="36"/>
      <c r="F50" s="37" t="s">
        <v>31</v>
      </c>
      <c r="G50" s="36"/>
      <c r="H50" s="36"/>
      <c r="I50" s="36"/>
      <c r="J50" s="36"/>
      <c r="K50" s="36"/>
      <c r="L50" s="36"/>
      <c r="M50" s="36"/>
      <c r="N50" s="36"/>
      <c r="O50" s="36"/>
      <c r="P50" s="36"/>
    </row>
    <row r="51" spans="1:16" x14ac:dyDescent="0.25">
      <c r="B51" s="104"/>
      <c r="C51" s="36" t="s">
        <v>32</v>
      </c>
      <c r="D51" s="36"/>
      <c r="E51" s="36"/>
      <c r="F51" s="37" t="s">
        <v>33</v>
      </c>
      <c r="G51" s="36"/>
      <c r="H51" s="36"/>
      <c r="I51" s="36"/>
      <c r="J51" s="36"/>
      <c r="K51" s="36"/>
      <c r="L51" s="36"/>
      <c r="M51" s="36"/>
      <c r="N51" s="36"/>
      <c r="O51" s="36"/>
      <c r="P51" s="36"/>
    </row>
    <row r="52" spans="1:16" x14ac:dyDescent="0.25">
      <c r="B52" s="104"/>
      <c r="P52" s="36"/>
    </row>
    <row r="53" spans="1:16" x14ac:dyDescent="0.25">
      <c r="B53" s="176"/>
      <c r="C53" s="176"/>
      <c r="D53" s="176"/>
      <c r="E53" s="176"/>
      <c r="F53" s="176"/>
      <c r="G53" s="176"/>
      <c r="H53" s="176"/>
      <c r="I53" s="176"/>
      <c r="J53" s="176"/>
      <c r="K53" s="176"/>
      <c r="L53" s="176"/>
      <c r="M53" s="176"/>
      <c r="N53" s="176"/>
      <c r="O53" s="176"/>
      <c r="P53" s="176"/>
    </row>
    <row r="54" spans="1:16" ht="30" customHeight="1" x14ac:dyDescent="0.25">
      <c r="B54" s="176" t="s">
        <v>34</v>
      </c>
      <c r="C54" s="176"/>
      <c r="D54" s="176"/>
      <c r="E54" s="176"/>
      <c r="F54" s="176"/>
      <c r="G54" s="176"/>
      <c r="H54" s="176"/>
      <c r="I54" s="176"/>
      <c r="J54" s="176"/>
      <c r="K54" s="176"/>
      <c r="L54" s="176"/>
      <c r="M54" s="176"/>
      <c r="N54" s="176"/>
      <c r="O54" s="176"/>
      <c r="P54" s="176"/>
    </row>
    <row r="55" spans="1:16" x14ac:dyDescent="0.25">
      <c r="B55" s="4"/>
      <c r="C55" s="4"/>
      <c r="D55" s="4"/>
      <c r="E55" s="4"/>
      <c r="F55" s="4"/>
      <c r="G55" s="4"/>
      <c r="H55" s="4"/>
      <c r="I55" s="4"/>
      <c r="J55" s="4"/>
      <c r="K55" s="4"/>
      <c r="L55" s="4"/>
      <c r="M55" s="4"/>
      <c r="N55" s="4"/>
      <c r="O55" s="4"/>
      <c r="P55" s="4"/>
    </row>
    <row r="56" spans="1:16" x14ac:dyDescent="0.25">
      <c r="C56" s="84" t="s">
        <v>35</v>
      </c>
    </row>
    <row r="57" spans="1:16" x14ac:dyDescent="0.25">
      <c r="B57" s="5"/>
      <c r="C57" s="5"/>
      <c r="D57" s="5"/>
      <c r="E57" s="5"/>
      <c r="F57" s="5"/>
      <c r="G57" s="5"/>
      <c r="H57" s="5"/>
      <c r="I57" s="5"/>
      <c r="J57" s="5"/>
      <c r="K57" s="5"/>
      <c r="L57" s="5"/>
      <c r="M57" s="5"/>
      <c r="N57" s="5"/>
      <c r="O57" s="5"/>
      <c r="P57" s="5"/>
    </row>
    <row r="58" spans="1:16" ht="30" customHeight="1" x14ac:dyDescent="0.25">
      <c r="B58" s="176" t="s">
        <v>36</v>
      </c>
      <c r="C58" s="176"/>
      <c r="D58" s="176"/>
      <c r="E58" s="176"/>
      <c r="F58" s="176"/>
      <c r="G58" s="176"/>
      <c r="H58" s="176"/>
      <c r="I58" s="176"/>
      <c r="J58" s="176"/>
      <c r="K58" s="176"/>
      <c r="L58" s="176"/>
      <c r="M58" s="176"/>
      <c r="N58" s="176"/>
      <c r="O58" s="176"/>
      <c r="P58" s="176"/>
    </row>
    <row r="59" spans="1:16" x14ac:dyDescent="0.25">
      <c r="A59" s="1"/>
    </row>
    <row r="60" spans="1:16" s="14" customFormat="1" ht="17.399999999999999" x14ac:dyDescent="0.3">
      <c r="A60" s="12"/>
      <c r="B60" s="13" t="s">
        <v>37</v>
      </c>
    </row>
    <row r="61" spans="1:16" s="7" customFormat="1" ht="17.399999999999999" x14ac:dyDescent="0.3">
      <c r="A61" s="15"/>
      <c r="B61" s="16"/>
    </row>
    <row r="62" spans="1:16" ht="17.399999999999999" x14ac:dyDescent="0.3">
      <c r="A62" s="1"/>
      <c r="B62" s="3" t="s">
        <v>38</v>
      </c>
    </row>
    <row r="63" spans="1:16" ht="40.5" customHeight="1" x14ac:dyDescent="0.25">
      <c r="A63" s="1"/>
      <c r="B63" s="176" t="s">
        <v>39</v>
      </c>
      <c r="C63" s="176"/>
      <c r="D63" s="176"/>
      <c r="E63" s="176"/>
      <c r="F63" s="176"/>
      <c r="G63" s="176"/>
      <c r="H63" s="176"/>
      <c r="I63" s="176"/>
      <c r="J63" s="176"/>
      <c r="K63" s="176"/>
      <c r="L63" s="176"/>
      <c r="M63" s="176"/>
      <c r="N63" s="176"/>
      <c r="O63" s="176"/>
      <c r="P63" s="176"/>
    </row>
    <row r="64" spans="1:16" ht="45" customHeight="1" x14ac:dyDescent="0.25">
      <c r="A64" s="1"/>
      <c r="B64" s="5"/>
      <c r="C64" s="5"/>
      <c r="D64" s="5"/>
      <c r="E64" s="5"/>
      <c r="F64" s="5"/>
      <c r="G64" s="5"/>
      <c r="H64" s="5"/>
      <c r="I64" s="5"/>
      <c r="J64" s="5"/>
      <c r="K64" s="5"/>
      <c r="L64" s="5"/>
      <c r="M64" s="5"/>
      <c r="N64" s="5"/>
      <c r="O64" s="5"/>
      <c r="P64" s="5"/>
    </row>
    <row r="65" spans="1:16" ht="45" customHeight="1" x14ac:dyDescent="0.25">
      <c r="A65" s="1"/>
      <c r="B65" s="5"/>
      <c r="C65" s="5"/>
      <c r="D65" s="5"/>
      <c r="E65" s="5"/>
      <c r="F65" s="5"/>
      <c r="G65" s="5"/>
      <c r="H65" s="5"/>
      <c r="I65" s="5"/>
      <c r="J65" s="5"/>
      <c r="K65" s="5"/>
      <c r="L65" s="5"/>
      <c r="M65" s="5"/>
      <c r="N65" s="5"/>
      <c r="O65" s="5"/>
      <c r="P65" s="5"/>
    </row>
    <row r="66" spans="1:16" ht="45" customHeight="1" x14ac:dyDescent="0.25">
      <c r="A66" s="1"/>
      <c r="B66" s="5"/>
      <c r="C66" s="5"/>
      <c r="D66" s="5"/>
      <c r="E66" s="5"/>
      <c r="F66" s="5"/>
      <c r="G66" s="5"/>
      <c r="H66" s="5"/>
      <c r="I66" s="5"/>
      <c r="J66" s="5"/>
      <c r="K66" s="5"/>
      <c r="L66" s="5"/>
      <c r="M66" s="5"/>
      <c r="N66" s="5"/>
      <c r="O66" s="5"/>
      <c r="P66" s="5"/>
    </row>
    <row r="67" spans="1:16" ht="45" customHeight="1" x14ac:dyDescent="0.25">
      <c r="A67" s="1"/>
      <c r="B67" s="5"/>
      <c r="C67" s="5"/>
      <c r="D67" s="5"/>
      <c r="E67" s="5"/>
      <c r="F67" s="5"/>
      <c r="G67" s="5"/>
      <c r="H67" s="5"/>
      <c r="I67" s="5"/>
      <c r="J67" s="5"/>
      <c r="K67" s="5"/>
      <c r="L67" s="5"/>
      <c r="M67" s="5"/>
      <c r="N67" s="5"/>
      <c r="O67" s="5"/>
      <c r="P67" s="5"/>
    </row>
    <row r="68" spans="1:16" ht="45" customHeight="1" x14ac:dyDescent="0.25">
      <c r="A68" s="1"/>
      <c r="B68" s="5"/>
      <c r="C68" s="5"/>
      <c r="D68" s="5"/>
      <c r="E68" s="5"/>
      <c r="F68" s="5"/>
      <c r="G68" s="5"/>
      <c r="H68" s="5"/>
      <c r="I68" s="5"/>
      <c r="J68" s="5"/>
      <c r="K68" s="5"/>
      <c r="L68" s="5"/>
      <c r="M68" s="5"/>
      <c r="N68" s="5"/>
      <c r="O68" s="5"/>
      <c r="P68" s="5"/>
    </row>
    <row r="69" spans="1:16" ht="45" customHeight="1" x14ac:dyDescent="0.25">
      <c r="A69" s="1"/>
      <c r="B69" s="5"/>
      <c r="C69" s="5"/>
      <c r="D69" s="5"/>
      <c r="E69" s="5"/>
      <c r="F69" s="5"/>
      <c r="G69" s="5"/>
      <c r="H69" s="5"/>
      <c r="I69" s="5"/>
      <c r="J69" s="5"/>
      <c r="K69" s="5"/>
      <c r="L69" s="5"/>
      <c r="M69" s="5"/>
      <c r="N69" s="5"/>
      <c r="O69" s="5"/>
      <c r="P69" s="5"/>
    </row>
    <row r="70" spans="1:16" ht="45" customHeight="1" x14ac:dyDescent="0.25">
      <c r="A70" s="1"/>
      <c r="B70" s="5"/>
      <c r="C70" s="5"/>
      <c r="D70" s="5"/>
      <c r="E70" s="5"/>
      <c r="F70" s="5"/>
      <c r="G70" s="5"/>
      <c r="H70" s="5"/>
      <c r="I70" s="5"/>
      <c r="J70" s="5"/>
      <c r="K70" s="5"/>
      <c r="L70" s="5"/>
      <c r="M70" s="5"/>
      <c r="N70" s="5"/>
      <c r="O70" s="5"/>
      <c r="P70" s="5"/>
    </row>
    <row r="71" spans="1:16" ht="45" customHeight="1" x14ac:dyDescent="0.25">
      <c r="A71" s="1"/>
      <c r="B71" s="5"/>
      <c r="C71" s="5"/>
      <c r="D71" s="5"/>
      <c r="E71" s="5"/>
      <c r="F71" s="5"/>
      <c r="G71" s="5"/>
      <c r="H71" s="5"/>
      <c r="I71" s="5"/>
      <c r="J71" s="5"/>
      <c r="K71" s="5"/>
      <c r="L71" s="5"/>
      <c r="M71" s="5"/>
      <c r="N71" s="5"/>
      <c r="O71" s="5"/>
      <c r="P71" s="5"/>
    </row>
    <row r="72" spans="1:16" ht="45" customHeight="1" x14ac:dyDescent="0.25">
      <c r="A72" s="1"/>
      <c r="B72" s="5"/>
      <c r="C72" s="5"/>
      <c r="D72" s="5"/>
      <c r="E72" s="5"/>
      <c r="F72" s="5"/>
      <c r="G72" s="5"/>
      <c r="H72" s="5"/>
      <c r="I72" s="5"/>
      <c r="J72" s="5"/>
      <c r="K72" s="5"/>
      <c r="L72" s="5"/>
      <c r="M72" s="5"/>
      <c r="N72" s="5"/>
      <c r="O72" s="5"/>
      <c r="P72" s="5"/>
    </row>
    <row r="73" spans="1:16" ht="26.4" customHeight="1" x14ac:dyDescent="0.25">
      <c r="B73" s="178" t="s">
        <v>40</v>
      </c>
      <c r="C73" s="179"/>
      <c r="D73" s="179"/>
      <c r="E73" s="179"/>
      <c r="F73" s="179"/>
      <c r="G73" s="179"/>
      <c r="H73" s="179"/>
      <c r="I73" s="179"/>
      <c r="J73" s="179"/>
      <c r="K73" s="179"/>
      <c r="L73" s="179"/>
      <c r="M73" s="179"/>
      <c r="N73" s="179"/>
      <c r="O73" s="179"/>
      <c r="P73" s="179"/>
    </row>
    <row r="74" spans="1:16" x14ac:dyDescent="0.25">
      <c r="B74" s="8"/>
      <c r="C74" s="9"/>
      <c r="D74" s="9"/>
      <c r="E74" s="9"/>
      <c r="F74" s="9"/>
      <c r="G74" s="9"/>
      <c r="H74" s="9"/>
      <c r="I74" s="9"/>
      <c r="J74" s="9"/>
      <c r="K74" s="9"/>
      <c r="L74" s="9"/>
      <c r="M74" s="9"/>
      <c r="N74" s="9"/>
      <c r="O74" s="9"/>
      <c r="P74" s="9"/>
    </row>
    <row r="75" spans="1:16" ht="30" customHeight="1" x14ac:dyDescent="0.25">
      <c r="A75" s="1"/>
      <c r="B75" s="176" t="s">
        <v>41</v>
      </c>
      <c r="C75" s="176"/>
      <c r="D75" s="176"/>
      <c r="E75" s="176"/>
      <c r="F75" s="176"/>
      <c r="G75" s="176"/>
      <c r="H75" s="176"/>
      <c r="I75" s="176"/>
      <c r="J75" s="176"/>
      <c r="K75" s="176"/>
      <c r="L75" s="176"/>
      <c r="M75" s="176"/>
      <c r="N75" s="176"/>
      <c r="O75" s="176"/>
      <c r="P75" s="176"/>
    </row>
    <row r="76" spans="1:16" x14ac:dyDescent="0.25">
      <c r="A76" s="1"/>
      <c r="B76" s="104"/>
      <c r="C76" s="104"/>
      <c r="D76" s="104"/>
      <c r="E76" s="104"/>
      <c r="F76" s="104"/>
      <c r="G76" s="104"/>
      <c r="H76" s="104"/>
      <c r="I76" s="104"/>
      <c r="J76" s="104"/>
      <c r="K76" s="104"/>
      <c r="L76" s="104"/>
      <c r="M76" s="104"/>
      <c r="N76" s="104"/>
      <c r="O76" s="104"/>
      <c r="P76" s="104"/>
    </row>
    <row r="77" spans="1:16" ht="30" customHeight="1" x14ac:dyDescent="0.25">
      <c r="A77" s="1"/>
      <c r="B77" s="176" t="s">
        <v>42</v>
      </c>
      <c r="C77" s="176"/>
      <c r="D77" s="176"/>
      <c r="E77" s="176"/>
      <c r="F77" s="176"/>
      <c r="G77" s="176"/>
      <c r="H77" s="176"/>
      <c r="I77" s="176"/>
      <c r="J77" s="176"/>
      <c r="K77" s="176"/>
      <c r="L77" s="176"/>
      <c r="M77" s="176"/>
      <c r="N77" s="176"/>
      <c r="O77" s="176"/>
      <c r="P77" s="176"/>
    </row>
    <row r="78" spans="1:16" x14ac:dyDescent="0.25">
      <c r="A78" s="1"/>
      <c r="B78" s="5"/>
      <c r="C78" s="5"/>
      <c r="D78" s="5"/>
      <c r="E78" s="5"/>
      <c r="F78" s="5"/>
      <c r="G78" s="5"/>
      <c r="H78" s="5"/>
      <c r="I78" s="5"/>
      <c r="J78" s="5"/>
      <c r="K78" s="5"/>
      <c r="L78" s="5"/>
      <c r="M78" s="5"/>
      <c r="N78" s="5"/>
      <c r="O78" s="5"/>
      <c r="P78" s="5"/>
    </row>
    <row r="79" spans="1:16" ht="17.399999999999999" x14ac:dyDescent="0.25">
      <c r="A79" s="1"/>
      <c r="B79" s="31" t="s">
        <v>43</v>
      </c>
      <c r="C79" s="5"/>
      <c r="D79" s="5"/>
      <c r="E79" s="5"/>
      <c r="F79" s="5"/>
      <c r="G79" s="5"/>
      <c r="H79" s="5"/>
      <c r="I79" s="5"/>
      <c r="J79" s="5"/>
      <c r="K79" s="5"/>
      <c r="L79" s="5"/>
      <c r="M79" s="5"/>
      <c r="N79" s="5"/>
      <c r="O79" s="5"/>
      <c r="P79" s="5"/>
    </row>
    <row r="80" spans="1:16" ht="39.75" customHeight="1" x14ac:dyDescent="0.25">
      <c r="A80" s="1"/>
      <c r="B80" s="176" t="s">
        <v>44</v>
      </c>
      <c r="C80" s="176"/>
      <c r="D80" s="176"/>
      <c r="E80" s="176"/>
      <c r="F80" s="176"/>
      <c r="G80" s="176"/>
      <c r="H80" s="176"/>
      <c r="I80" s="176"/>
      <c r="J80" s="176"/>
      <c r="K80" s="176"/>
      <c r="L80" s="176"/>
      <c r="M80" s="176"/>
      <c r="N80" s="176"/>
      <c r="O80" s="176"/>
      <c r="P80" s="176"/>
    </row>
    <row r="81" spans="1:16" x14ac:dyDescent="0.25">
      <c r="A81" s="1"/>
      <c r="B81" s="155"/>
      <c r="C81" s="155"/>
      <c r="D81" s="155"/>
      <c r="E81" s="155"/>
      <c r="F81" s="155"/>
      <c r="G81" s="155"/>
      <c r="H81" s="155"/>
      <c r="I81" s="155"/>
      <c r="J81" s="155"/>
      <c r="K81" s="155"/>
      <c r="L81" s="155"/>
      <c r="M81" s="155"/>
      <c r="N81" s="155"/>
      <c r="O81" s="155"/>
      <c r="P81" s="155"/>
    </row>
    <row r="82" spans="1:16" ht="27" customHeight="1" x14ac:dyDescent="0.25">
      <c r="B82" s="176" t="s">
        <v>45</v>
      </c>
      <c r="C82" s="176"/>
      <c r="D82" s="176"/>
      <c r="E82" s="176"/>
      <c r="F82" s="176"/>
      <c r="G82" s="176"/>
      <c r="H82" s="176"/>
      <c r="I82" s="176"/>
      <c r="J82" s="176"/>
      <c r="K82" s="176"/>
      <c r="L82" s="176"/>
      <c r="M82" s="176"/>
      <c r="N82" s="176"/>
      <c r="O82" s="176"/>
      <c r="P82" s="176"/>
    </row>
    <row r="83" spans="1:16" x14ac:dyDescent="0.25">
      <c r="B83" s="155"/>
      <c r="C83" s="155"/>
      <c r="D83" s="155"/>
      <c r="E83" s="155"/>
      <c r="F83" s="155"/>
      <c r="G83" s="155"/>
      <c r="H83" s="155"/>
      <c r="I83" s="155"/>
      <c r="J83" s="155"/>
      <c r="K83" s="155"/>
      <c r="L83" s="155"/>
      <c r="M83" s="155"/>
      <c r="N83" s="155"/>
      <c r="O83" s="155"/>
      <c r="P83" s="155"/>
    </row>
    <row r="84" spans="1:16" ht="26.25" customHeight="1" x14ac:dyDescent="0.25">
      <c r="B84" s="176" t="s">
        <v>46</v>
      </c>
      <c r="C84" s="176"/>
      <c r="D84" s="176"/>
      <c r="E84" s="176"/>
      <c r="F84" s="176"/>
      <c r="G84" s="176"/>
      <c r="H84" s="176"/>
      <c r="I84" s="176"/>
      <c r="J84" s="176"/>
      <c r="K84" s="176"/>
      <c r="L84" s="176"/>
      <c r="M84" s="176"/>
      <c r="N84" s="176"/>
      <c r="O84" s="176"/>
      <c r="P84" s="176"/>
    </row>
    <row r="85" spans="1:16" x14ac:dyDescent="0.25">
      <c r="A85" s="1"/>
      <c r="B85" s="5"/>
      <c r="C85" s="5"/>
      <c r="D85" s="5"/>
      <c r="E85" s="5"/>
      <c r="F85" s="5"/>
      <c r="G85" s="5"/>
      <c r="H85" s="5"/>
      <c r="I85" s="5"/>
      <c r="J85" s="5"/>
      <c r="K85" s="5"/>
      <c r="L85" s="5"/>
      <c r="M85" s="5"/>
      <c r="N85" s="5"/>
      <c r="O85" s="5"/>
      <c r="P85" s="5"/>
    </row>
    <row r="86" spans="1:16" ht="17.399999999999999" x14ac:dyDescent="0.25">
      <c r="B86" s="10" t="s">
        <v>47</v>
      </c>
      <c r="C86" s="5"/>
      <c r="D86" s="5"/>
      <c r="E86" s="5"/>
      <c r="F86" s="5"/>
      <c r="G86" s="5"/>
      <c r="H86" s="5"/>
      <c r="I86" s="5"/>
      <c r="J86" s="5"/>
      <c r="K86" s="5"/>
      <c r="L86" s="5"/>
      <c r="M86" s="5"/>
      <c r="N86" s="5"/>
      <c r="O86" s="5"/>
      <c r="P86" s="5"/>
    </row>
    <row r="87" spans="1:16" ht="28.5" customHeight="1" x14ac:dyDescent="0.25">
      <c r="B87" s="176" t="s">
        <v>48</v>
      </c>
      <c r="C87" s="176"/>
      <c r="D87" s="176"/>
      <c r="E87" s="176"/>
      <c r="F87" s="176"/>
      <c r="G87" s="176"/>
      <c r="H87" s="176"/>
      <c r="I87" s="176"/>
      <c r="J87" s="176"/>
      <c r="K87" s="176"/>
      <c r="L87" s="176"/>
      <c r="M87" s="176"/>
      <c r="N87" s="176"/>
      <c r="O87" s="176"/>
      <c r="P87" s="176"/>
    </row>
    <row r="88" spans="1:16" x14ac:dyDescent="0.25">
      <c r="B88" s="5"/>
      <c r="C88" s="5"/>
      <c r="D88" s="5"/>
      <c r="E88" s="5"/>
      <c r="F88" s="5"/>
      <c r="G88" s="5"/>
      <c r="H88" s="5"/>
      <c r="I88" s="5"/>
      <c r="J88" s="5"/>
      <c r="K88" s="5"/>
      <c r="L88" s="5"/>
      <c r="M88" s="5"/>
      <c r="N88" s="5"/>
      <c r="O88" s="5"/>
      <c r="P88" s="5"/>
    </row>
    <row r="89" spans="1:16" ht="39.75" customHeight="1" x14ac:dyDescent="0.25">
      <c r="B89" s="176" t="s">
        <v>49</v>
      </c>
      <c r="C89" s="176"/>
      <c r="D89" s="176"/>
      <c r="E89" s="176"/>
      <c r="F89" s="176"/>
      <c r="G89" s="176"/>
      <c r="H89" s="176"/>
      <c r="I89" s="176"/>
      <c r="J89" s="176"/>
      <c r="K89" s="176"/>
      <c r="L89" s="176"/>
      <c r="M89" s="176"/>
      <c r="N89" s="176"/>
      <c r="O89" s="176"/>
      <c r="P89" s="176"/>
    </row>
    <row r="90" spans="1:16" x14ac:dyDescent="0.25">
      <c r="B90" s="5"/>
      <c r="C90" s="5"/>
      <c r="D90" s="5"/>
      <c r="E90" s="5"/>
      <c r="F90" s="5"/>
      <c r="G90" s="5"/>
      <c r="H90" s="5"/>
      <c r="I90" s="5"/>
      <c r="J90" s="5"/>
      <c r="K90" s="5"/>
      <c r="L90" s="5"/>
      <c r="M90" s="5"/>
      <c r="N90" s="5"/>
      <c r="O90" s="5"/>
      <c r="P90" s="5"/>
    </row>
    <row r="91" spans="1:16" ht="17.399999999999999" x14ac:dyDescent="0.25">
      <c r="B91" s="10" t="s">
        <v>50</v>
      </c>
      <c r="C91" s="5"/>
      <c r="D91" s="5"/>
      <c r="E91" s="5"/>
      <c r="F91" s="5"/>
      <c r="G91" s="5"/>
      <c r="H91" s="5"/>
      <c r="I91" s="5"/>
      <c r="J91" s="5"/>
      <c r="K91" s="5"/>
      <c r="L91" s="5"/>
      <c r="M91" s="5"/>
      <c r="N91" s="5"/>
      <c r="O91" s="5"/>
      <c r="P91" s="5"/>
    </row>
    <row r="92" spans="1:16" ht="39.75" customHeight="1" x14ac:dyDescent="0.25">
      <c r="B92" s="176" t="s">
        <v>51</v>
      </c>
      <c r="C92" s="176"/>
      <c r="D92" s="176"/>
      <c r="E92" s="176"/>
      <c r="F92" s="176"/>
      <c r="G92" s="176"/>
      <c r="H92" s="176"/>
      <c r="I92" s="176"/>
      <c r="J92" s="176"/>
      <c r="K92" s="176"/>
      <c r="L92" s="176"/>
      <c r="M92" s="176"/>
      <c r="N92" s="176"/>
      <c r="O92" s="176"/>
      <c r="P92" s="176"/>
    </row>
    <row r="93" spans="1:16" x14ac:dyDescent="0.25">
      <c r="B93" s="5"/>
      <c r="C93" s="5"/>
      <c r="D93" s="5"/>
      <c r="E93" s="5"/>
      <c r="F93" s="5"/>
      <c r="G93" s="5"/>
      <c r="H93" s="5"/>
      <c r="I93" s="5"/>
      <c r="J93" s="5"/>
      <c r="K93" s="5"/>
      <c r="L93" s="5"/>
      <c r="M93" s="5"/>
      <c r="N93" s="5"/>
      <c r="O93" s="5"/>
      <c r="P93" s="5"/>
    </row>
    <row r="94" spans="1:16" ht="17.399999999999999" x14ac:dyDescent="0.25">
      <c r="B94" s="10" t="s">
        <v>52</v>
      </c>
      <c r="C94" s="5"/>
      <c r="D94" s="5"/>
      <c r="E94" s="5"/>
      <c r="F94" s="5"/>
      <c r="G94" s="5"/>
      <c r="H94" s="5"/>
      <c r="I94" s="5"/>
      <c r="J94" s="5"/>
      <c r="K94" s="5"/>
      <c r="L94" s="5"/>
      <c r="M94" s="5"/>
      <c r="N94" s="5"/>
      <c r="O94" s="5"/>
      <c r="P94" s="5"/>
    </row>
    <row r="95" spans="1:16" ht="40.5" customHeight="1" x14ac:dyDescent="0.25">
      <c r="B95" s="176" t="s">
        <v>53</v>
      </c>
      <c r="C95" s="176"/>
      <c r="D95" s="176"/>
      <c r="E95" s="176"/>
      <c r="F95" s="176"/>
      <c r="G95" s="176"/>
      <c r="H95" s="176"/>
      <c r="I95" s="176"/>
      <c r="J95" s="176"/>
      <c r="K95" s="176"/>
      <c r="L95" s="176"/>
      <c r="M95" s="176"/>
      <c r="N95" s="176"/>
      <c r="O95" s="176"/>
      <c r="P95" s="176"/>
    </row>
    <row r="96" spans="1:16" x14ac:dyDescent="0.25">
      <c r="B96" s="155"/>
      <c r="C96" s="155"/>
      <c r="D96" s="155"/>
      <c r="E96" s="155"/>
      <c r="F96" s="155"/>
      <c r="G96" s="155"/>
      <c r="H96" s="155"/>
      <c r="I96" s="155"/>
      <c r="J96" s="155"/>
      <c r="K96" s="155"/>
      <c r="L96" s="155"/>
      <c r="M96" s="155"/>
      <c r="N96" s="155"/>
      <c r="O96" s="155"/>
      <c r="P96" s="155"/>
    </row>
    <row r="97" spans="2:16" ht="26.25" customHeight="1" x14ac:dyDescent="0.25">
      <c r="B97" s="176" t="s">
        <v>54</v>
      </c>
      <c r="C97" s="176"/>
      <c r="D97" s="176"/>
      <c r="E97" s="176"/>
      <c r="F97" s="176"/>
      <c r="G97" s="176"/>
      <c r="H97" s="176"/>
      <c r="I97" s="176"/>
      <c r="J97" s="176"/>
      <c r="K97" s="176"/>
      <c r="L97" s="176"/>
      <c r="M97" s="176"/>
      <c r="N97" s="176"/>
      <c r="O97" s="176"/>
      <c r="P97" s="176"/>
    </row>
    <row r="98" spans="2:16" ht="14.25" customHeight="1" x14ac:dyDescent="0.25">
      <c r="B98" s="155"/>
      <c r="C98" s="155"/>
      <c r="D98" s="155"/>
      <c r="E98" s="155"/>
      <c r="F98" s="155"/>
      <c r="G98" s="155"/>
      <c r="H98" s="155"/>
      <c r="I98" s="155"/>
      <c r="J98" s="155"/>
      <c r="K98" s="155"/>
      <c r="L98" s="155"/>
      <c r="M98" s="155"/>
      <c r="N98" s="155"/>
      <c r="O98" s="155"/>
      <c r="P98" s="155"/>
    </row>
    <row r="99" spans="2:16" ht="39" customHeight="1" x14ac:dyDescent="0.25">
      <c r="B99" s="176" t="s">
        <v>55</v>
      </c>
      <c r="C99" s="176"/>
      <c r="D99" s="176"/>
      <c r="E99" s="176"/>
      <c r="F99" s="176"/>
      <c r="G99" s="176"/>
      <c r="H99" s="176"/>
      <c r="I99" s="176"/>
      <c r="J99" s="176"/>
      <c r="K99" s="176"/>
      <c r="L99" s="176"/>
      <c r="M99" s="176"/>
      <c r="N99" s="176"/>
      <c r="O99" s="176"/>
      <c r="P99" s="176"/>
    </row>
    <row r="100" spans="2:16" x14ac:dyDescent="0.25">
      <c r="B100" s="5"/>
      <c r="C100" s="5"/>
      <c r="D100" s="5"/>
      <c r="E100" s="5"/>
      <c r="F100" s="5"/>
      <c r="G100" s="5"/>
      <c r="H100" s="5"/>
      <c r="I100" s="5"/>
      <c r="J100" s="5"/>
      <c r="K100" s="5"/>
      <c r="L100" s="5"/>
      <c r="M100" s="5"/>
      <c r="N100" s="5"/>
      <c r="O100" s="5"/>
      <c r="P100" s="5"/>
    </row>
    <row r="101" spans="2:16" ht="18" customHeight="1" x14ac:dyDescent="0.25">
      <c r="B101" s="10" t="s">
        <v>56</v>
      </c>
      <c r="C101" s="10"/>
      <c r="D101" s="10"/>
      <c r="E101" s="10"/>
      <c r="F101" s="10"/>
      <c r="G101" s="10"/>
      <c r="H101" s="10"/>
      <c r="I101" s="10"/>
      <c r="J101" s="10"/>
      <c r="K101" s="10"/>
      <c r="L101" s="10"/>
      <c r="M101" s="10"/>
      <c r="N101" s="10"/>
      <c r="O101" s="10"/>
      <c r="P101" s="10"/>
    </row>
    <row r="102" spans="2:16" ht="39.75" customHeight="1" x14ac:dyDescent="0.25">
      <c r="B102" s="176" t="s">
        <v>57</v>
      </c>
      <c r="C102" s="176"/>
      <c r="D102" s="176"/>
      <c r="E102" s="176"/>
      <c r="F102" s="176"/>
      <c r="G102" s="176"/>
      <c r="H102" s="176"/>
      <c r="I102" s="176"/>
      <c r="J102" s="176"/>
      <c r="K102" s="176"/>
      <c r="L102" s="176"/>
      <c r="M102" s="176"/>
      <c r="N102" s="176"/>
      <c r="O102" s="176"/>
      <c r="P102" s="176"/>
    </row>
    <row r="103" spans="2:16" x14ac:dyDescent="0.25">
      <c r="B103" s="176"/>
      <c r="C103" s="176"/>
      <c r="D103" s="176"/>
      <c r="E103" s="176"/>
      <c r="F103" s="176"/>
      <c r="G103" s="176"/>
      <c r="H103" s="176"/>
      <c r="I103" s="176"/>
      <c r="J103" s="176"/>
      <c r="K103" s="176"/>
      <c r="L103" s="176"/>
      <c r="M103" s="176"/>
      <c r="N103" s="176"/>
      <c r="O103" s="176"/>
      <c r="P103" s="176"/>
    </row>
    <row r="104" spans="2:16" x14ac:dyDescent="0.25">
      <c r="B104" s="32" t="s">
        <v>58</v>
      </c>
      <c r="C104" s="32"/>
      <c r="D104" s="155"/>
      <c r="E104" s="155"/>
      <c r="F104" s="155"/>
      <c r="G104" s="155"/>
      <c r="H104" s="155"/>
      <c r="I104" s="155"/>
      <c r="J104" s="155"/>
      <c r="K104" s="155"/>
      <c r="L104" s="155"/>
      <c r="M104" s="155"/>
      <c r="N104" s="155"/>
      <c r="O104" s="155"/>
      <c r="P104" s="155"/>
    </row>
    <row r="105" spans="2:16" x14ac:dyDescent="0.25">
      <c r="B105" s="32" t="s">
        <v>59</v>
      </c>
      <c r="C105" s="32"/>
      <c r="D105" s="112"/>
      <c r="E105" s="112"/>
      <c r="F105" s="112"/>
      <c r="G105" s="155"/>
      <c r="H105" s="155"/>
      <c r="I105" s="155"/>
      <c r="J105" s="155"/>
      <c r="K105" s="155"/>
      <c r="L105" s="155"/>
      <c r="M105" s="155"/>
      <c r="N105" s="155"/>
      <c r="O105" s="155"/>
      <c r="P105" s="155"/>
    </row>
    <row r="106" spans="2:16" x14ac:dyDescent="0.25">
      <c r="B106" s="32" t="s">
        <v>60</v>
      </c>
      <c r="C106" s="32"/>
      <c r="D106" s="156"/>
      <c r="E106" s="156"/>
      <c r="F106" s="156"/>
      <c r="G106" s="155"/>
      <c r="H106" s="155"/>
      <c r="I106" s="155"/>
      <c r="J106" s="155"/>
      <c r="K106" s="155"/>
      <c r="L106" s="155"/>
      <c r="M106" s="155"/>
      <c r="N106" s="155"/>
      <c r="O106" s="155"/>
      <c r="P106" s="155"/>
    </row>
    <row r="107" spans="2:16" x14ac:dyDescent="0.25">
      <c r="B107" s="32" t="s">
        <v>61</v>
      </c>
      <c r="C107" s="32"/>
      <c r="D107" s="112"/>
      <c r="E107" s="112"/>
      <c r="F107" s="112"/>
      <c r="G107" s="155"/>
      <c r="H107" s="155"/>
      <c r="I107" s="155"/>
      <c r="J107" s="155"/>
      <c r="K107" s="155"/>
      <c r="L107" s="155"/>
      <c r="M107" s="155"/>
      <c r="N107" s="155"/>
      <c r="O107" s="155"/>
      <c r="P107" s="155"/>
    </row>
    <row r="108" spans="2:16" x14ac:dyDescent="0.25">
      <c r="B108" s="32" t="s">
        <v>62</v>
      </c>
      <c r="C108" s="32"/>
      <c r="D108" s="156"/>
      <c r="E108" s="156"/>
      <c r="F108" s="156"/>
      <c r="G108" s="156"/>
      <c r="H108" s="156"/>
      <c r="I108" s="156"/>
      <c r="J108" s="156"/>
      <c r="K108" s="156"/>
      <c r="L108" s="156"/>
      <c r="M108" s="156"/>
      <c r="N108" s="156"/>
      <c r="O108" s="156"/>
      <c r="P108" s="156"/>
    </row>
    <row r="109" spans="2:16" x14ac:dyDescent="0.25">
      <c r="B109" s="32"/>
      <c r="C109" s="32"/>
      <c r="D109" s="112"/>
      <c r="E109" s="104"/>
      <c r="F109" s="104"/>
      <c r="G109" s="104"/>
      <c r="H109" s="104"/>
      <c r="I109" s="104"/>
      <c r="J109" s="104"/>
      <c r="K109" s="104"/>
      <c r="L109" s="104"/>
      <c r="M109" s="104"/>
      <c r="N109" s="104"/>
      <c r="O109" s="104"/>
      <c r="P109" s="104"/>
    </row>
    <row r="110" spans="2:16" x14ac:dyDescent="0.25">
      <c r="B110" s="112" t="s">
        <v>63</v>
      </c>
      <c r="C110" s="104"/>
      <c r="D110" s="104"/>
      <c r="E110" s="104"/>
      <c r="F110" s="104"/>
      <c r="G110" s="104"/>
      <c r="H110" s="104"/>
      <c r="I110" s="104"/>
      <c r="J110" s="104"/>
      <c r="K110" s="104"/>
      <c r="L110" s="104"/>
      <c r="M110" s="104"/>
      <c r="N110" s="104"/>
      <c r="O110" s="104"/>
      <c r="P110" s="104"/>
    </row>
    <row r="111" spans="2:16" ht="14.4" x14ac:dyDescent="0.3">
      <c r="B111" s="33"/>
      <c r="C111" s="104"/>
      <c r="D111" s="104"/>
      <c r="E111" s="104"/>
      <c r="F111" s="104"/>
      <c r="G111" s="104"/>
      <c r="H111" s="104"/>
      <c r="I111" s="104"/>
      <c r="J111" s="104"/>
      <c r="K111" s="104"/>
      <c r="L111" s="104"/>
      <c r="M111" s="104"/>
      <c r="N111" s="104"/>
      <c r="O111" s="104"/>
      <c r="P111" s="104"/>
    </row>
    <row r="112" spans="2:16" ht="40.5" customHeight="1" x14ac:dyDescent="0.25">
      <c r="B112" s="176" t="s">
        <v>64</v>
      </c>
      <c r="C112" s="176"/>
      <c r="D112" s="176"/>
      <c r="E112" s="176"/>
      <c r="F112" s="176"/>
      <c r="G112" s="176"/>
      <c r="H112" s="176"/>
      <c r="I112" s="176"/>
      <c r="J112" s="176"/>
      <c r="K112" s="176"/>
      <c r="L112" s="176"/>
      <c r="M112" s="176"/>
      <c r="N112" s="176"/>
      <c r="O112" s="176"/>
      <c r="P112" s="176"/>
    </row>
    <row r="113" spans="2:16" x14ac:dyDescent="0.25">
      <c r="B113" s="104"/>
      <c r="C113" s="104"/>
      <c r="D113" s="104"/>
      <c r="E113" s="104"/>
      <c r="F113" s="104"/>
      <c r="G113" s="104"/>
      <c r="H113" s="104"/>
      <c r="I113" s="104"/>
      <c r="J113" s="104"/>
      <c r="K113" s="104"/>
      <c r="L113" s="104"/>
      <c r="M113" s="104"/>
      <c r="N113" s="104"/>
      <c r="O113" s="104"/>
      <c r="P113" s="104"/>
    </row>
    <row r="114" spans="2:16" ht="53.25" customHeight="1" x14ac:dyDescent="0.25">
      <c r="B114" s="176" t="s">
        <v>65</v>
      </c>
      <c r="C114" s="176"/>
      <c r="D114" s="176"/>
      <c r="E114" s="176"/>
      <c r="F114" s="176"/>
      <c r="G114" s="176"/>
      <c r="H114" s="176"/>
      <c r="I114" s="176"/>
      <c r="J114" s="176"/>
      <c r="K114" s="176"/>
      <c r="L114" s="176"/>
      <c r="M114" s="176"/>
      <c r="N114" s="176"/>
      <c r="O114" s="176"/>
      <c r="P114" s="176"/>
    </row>
    <row r="115" spans="2:16" x14ac:dyDescent="0.25">
      <c r="B115" s="104"/>
      <c r="C115" s="104"/>
      <c r="D115" s="104"/>
      <c r="E115" s="104"/>
      <c r="F115" s="104"/>
      <c r="G115" s="104"/>
      <c r="H115" s="104"/>
      <c r="I115" s="104"/>
      <c r="J115" s="104"/>
      <c r="K115" s="104"/>
      <c r="L115" s="104"/>
      <c r="M115" s="104"/>
      <c r="N115" s="104"/>
      <c r="O115" s="104"/>
      <c r="P115" s="104"/>
    </row>
    <row r="116" spans="2:16" x14ac:dyDescent="0.25">
      <c r="B116" s="104"/>
      <c r="C116" s="104"/>
      <c r="D116" s="104"/>
      <c r="E116" s="104"/>
      <c r="F116" s="104"/>
      <c r="G116" s="104"/>
      <c r="H116" s="104"/>
      <c r="I116" s="104"/>
      <c r="J116" s="104"/>
      <c r="K116" s="104"/>
      <c r="L116" s="104"/>
      <c r="M116" s="104"/>
      <c r="N116" s="104"/>
      <c r="O116" s="104"/>
      <c r="P116" s="104"/>
    </row>
    <row r="117" spans="2:16" x14ac:dyDescent="0.25">
      <c r="B117" s="104"/>
      <c r="C117" s="104"/>
      <c r="D117" s="104"/>
      <c r="E117" s="104"/>
      <c r="F117" s="104"/>
      <c r="G117" s="104"/>
      <c r="H117" s="104"/>
      <c r="I117" s="104"/>
      <c r="J117" s="104"/>
      <c r="K117" s="104"/>
      <c r="L117" s="104"/>
      <c r="M117" s="104"/>
      <c r="N117" s="104"/>
      <c r="O117" s="104"/>
      <c r="P117" s="104"/>
    </row>
    <row r="118" spans="2:16" x14ac:dyDescent="0.25">
      <c r="B118" s="104"/>
      <c r="C118" s="104"/>
      <c r="D118" s="104"/>
      <c r="E118" s="104"/>
      <c r="F118" s="104"/>
      <c r="G118" s="104"/>
      <c r="H118" s="104"/>
      <c r="I118" s="104"/>
      <c r="J118" s="104"/>
      <c r="K118" s="104"/>
      <c r="L118" s="104"/>
      <c r="M118" s="104"/>
      <c r="N118" s="104"/>
      <c r="O118" s="104"/>
      <c r="P118" s="104"/>
    </row>
    <row r="119" spans="2:16" x14ac:dyDescent="0.25">
      <c r="B119" s="104"/>
      <c r="C119" s="104"/>
      <c r="D119" s="104"/>
      <c r="E119" s="104"/>
      <c r="F119" s="104"/>
      <c r="G119" s="104"/>
      <c r="H119" s="104"/>
      <c r="I119" s="104"/>
      <c r="J119" s="104"/>
      <c r="K119" s="104"/>
      <c r="L119" s="104"/>
      <c r="M119" s="104"/>
      <c r="N119" s="104"/>
      <c r="O119" s="104"/>
      <c r="P119" s="104"/>
    </row>
    <row r="120" spans="2:16" x14ac:dyDescent="0.25">
      <c r="B120" s="104"/>
      <c r="C120" s="104"/>
      <c r="D120" s="104"/>
      <c r="E120" s="104"/>
      <c r="F120" s="104"/>
      <c r="G120" s="104"/>
      <c r="H120" s="104"/>
      <c r="I120" s="104"/>
      <c r="J120" s="104"/>
      <c r="K120" s="104"/>
      <c r="L120" s="104"/>
      <c r="M120" s="104"/>
      <c r="N120" s="104"/>
      <c r="O120" s="104"/>
      <c r="P120" s="104"/>
    </row>
    <row r="121" spans="2:16" x14ac:dyDescent="0.25">
      <c r="B121" s="104"/>
      <c r="C121" s="104"/>
      <c r="D121" s="104"/>
      <c r="E121" s="104"/>
      <c r="F121" s="104"/>
      <c r="G121" s="104"/>
      <c r="H121" s="104"/>
      <c r="I121" s="104"/>
      <c r="J121" s="104"/>
      <c r="K121" s="104"/>
      <c r="L121" s="104"/>
      <c r="M121" s="104"/>
      <c r="N121" s="104"/>
      <c r="O121" s="104"/>
      <c r="P121" s="104"/>
    </row>
    <row r="122" spans="2:16" x14ac:dyDescent="0.25">
      <c r="B122" s="104"/>
      <c r="C122" s="104"/>
      <c r="D122" s="104"/>
      <c r="E122" s="104"/>
      <c r="F122" s="104"/>
      <c r="G122" s="104"/>
      <c r="H122" s="104"/>
      <c r="I122" s="104"/>
      <c r="J122" s="104"/>
      <c r="K122" s="104"/>
      <c r="L122" s="104"/>
      <c r="M122" s="104"/>
      <c r="N122" s="104"/>
      <c r="O122" s="104"/>
      <c r="P122" s="104"/>
    </row>
    <row r="123" spans="2:16" x14ac:dyDescent="0.25">
      <c r="B123" s="104"/>
      <c r="C123" s="104"/>
      <c r="D123" s="104"/>
      <c r="E123" s="104"/>
      <c r="F123" s="104"/>
      <c r="G123" s="104"/>
      <c r="H123" s="104"/>
      <c r="I123" s="104"/>
      <c r="J123" s="104"/>
      <c r="K123" s="104"/>
      <c r="L123" s="104"/>
      <c r="M123" s="104"/>
      <c r="N123" s="104"/>
      <c r="O123" s="104"/>
      <c r="P123" s="104"/>
    </row>
    <row r="124" spans="2:16" x14ac:dyDescent="0.25">
      <c r="B124" s="104"/>
      <c r="C124" s="104"/>
      <c r="D124" s="104"/>
      <c r="E124" s="104"/>
      <c r="F124" s="104"/>
      <c r="G124" s="104"/>
      <c r="H124" s="104"/>
      <c r="I124" s="104"/>
      <c r="J124" s="104"/>
      <c r="K124" s="104"/>
      <c r="L124" s="104"/>
      <c r="M124" s="104"/>
      <c r="N124" s="104"/>
      <c r="O124" s="104"/>
      <c r="P124" s="104"/>
    </row>
    <row r="125" spans="2:16" x14ac:dyDescent="0.25">
      <c r="B125" s="104"/>
      <c r="C125" s="104"/>
      <c r="D125" s="104"/>
      <c r="E125" s="104"/>
      <c r="F125" s="104"/>
      <c r="G125" s="104"/>
      <c r="H125" s="104"/>
      <c r="I125" s="104"/>
      <c r="J125" s="104"/>
      <c r="K125" s="104"/>
      <c r="L125" s="104"/>
      <c r="M125" s="104"/>
      <c r="N125" s="104"/>
      <c r="O125" s="104"/>
      <c r="P125" s="104"/>
    </row>
    <row r="126" spans="2:16" x14ac:dyDescent="0.25">
      <c r="B126" s="104"/>
      <c r="C126" s="104"/>
      <c r="D126" s="104"/>
      <c r="E126" s="104"/>
      <c r="F126" s="104"/>
      <c r="G126" s="104"/>
      <c r="H126" s="104"/>
      <c r="I126" s="104"/>
      <c r="J126" s="104"/>
      <c r="K126" s="104"/>
      <c r="L126" s="104"/>
      <c r="M126" s="104"/>
      <c r="N126" s="104"/>
      <c r="O126" s="104"/>
      <c r="P126" s="104"/>
    </row>
    <row r="127" spans="2:16" x14ac:dyDescent="0.25">
      <c r="B127" s="104"/>
      <c r="C127" s="104"/>
      <c r="D127" s="104"/>
      <c r="E127" s="104"/>
      <c r="F127" s="104"/>
      <c r="G127" s="104"/>
      <c r="H127" s="104"/>
      <c r="I127" s="104"/>
      <c r="J127" s="104"/>
      <c r="K127" s="104"/>
      <c r="L127" s="104"/>
      <c r="M127" s="104"/>
      <c r="N127" s="104"/>
      <c r="O127" s="104"/>
      <c r="P127" s="104"/>
    </row>
    <row r="128" spans="2:16" x14ac:dyDescent="0.25">
      <c r="B128" s="104"/>
      <c r="C128" s="104"/>
      <c r="D128" s="104"/>
      <c r="E128" s="104"/>
      <c r="F128" s="104"/>
      <c r="G128" s="104"/>
      <c r="H128" s="104"/>
      <c r="I128" s="104"/>
      <c r="J128" s="104"/>
      <c r="K128" s="104"/>
      <c r="L128" s="104"/>
      <c r="M128" s="104"/>
      <c r="N128" s="104"/>
      <c r="O128" s="104"/>
      <c r="P128" s="104"/>
    </row>
    <row r="129" spans="2:16" x14ac:dyDescent="0.25">
      <c r="B129" s="104"/>
      <c r="C129" s="104"/>
      <c r="D129" s="104"/>
      <c r="E129" s="104"/>
      <c r="F129" s="104"/>
      <c r="G129" s="104"/>
      <c r="H129" s="104"/>
      <c r="I129" s="104"/>
      <c r="J129" s="104"/>
      <c r="K129" s="104"/>
      <c r="L129" s="104"/>
      <c r="M129" s="104"/>
      <c r="N129" s="104"/>
      <c r="O129" s="104"/>
      <c r="P129" s="104"/>
    </row>
    <row r="130" spans="2:16" x14ac:dyDescent="0.25">
      <c r="B130" s="104"/>
      <c r="C130" s="104"/>
      <c r="D130" s="104"/>
      <c r="E130" s="104"/>
      <c r="F130" s="104"/>
      <c r="G130" s="104"/>
      <c r="H130" s="104"/>
      <c r="I130" s="104"/>
      <c r="J130" s="104"/>
      <c r="K130" s="104"/>
      <c r="L130" s="104"/>
      <c r="M130" s="104"/>
      <c r="N130" s="104"/>
      <c r="O130" s="104"/>
      <c r="P130" s="104"/>
    </row>
  </sheetData>
  <mergeCells count="30">
    <mergeCell ref="B84:P84"/>
    <mergeCell ref="B112:P112"/>
    <mergeCell ref="B114:P114"/>
    <mergeCell ref="B37:P37"/>
    <mergeCell ref="B102:P102"/>
    <mergeCell ref="B54:P54"/>
    <mergeCell ref="B103:P103"/>
    <mergeCell ref="B95:P95"/>
    <mergeCell ref="B97:P97"/>
    <mergeCell ref="B99:P99"/>
    <mergeCell ref="B92:P92"/>
    <mergeCell ref="B87:P87"/>
    <mergeCell ref="B89:P89"/>
    <mergeCell ref="B80:P80"/>
    <mergeCell ref="B82:P82"/>
    <mergeCell ref="A1:XFD1"/>
    <mergeCell ref="B40:P40"/>
    <mergeCell ref="B53:P53"/>
    <mergeCell ref="B58:P58"/>
    <mergeCell ref="B8:P8"/>
    <mergeCell ref="B13:P13"/>
    <mergeCell ref="B63:P63"/>
    <mergeCell ref="B75:P75"/>
    <mergeCell ref="B77:P77"/>
    <mergeCell ref="B22:P22"/>
    <mergeCell ref="B73:P73"/>
    <mergeCell ref="B10:P10"/>
    <mergeCell ref="B17:P17"/>
    <mergeCell ref="B19:P19"/>
    <mergeCell ref="B15:P15"/>
  </mergeCells>
  <dataValidations count="1">
    <dataValidation allowBlank="1" showInputMessage="1" showErrorMessage="1" promptTitle="Kort forklaring" prompt="Forklaringerne er tiltænkt som en støtte til anvendelsen af skitsen, såvel som en kort begrebs- og anvendelsesforklaring hvor nødvendig." sqref="C56" xr:uid="{9D9AB730-2F4A-4A2E-B4DA-54468276244A}"/>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431AD-08E0-48C2-AE5C-F310CA68985F}">
  <sheetPr>
    <tabColor theme="1" tint="0.499984740745262"/>
  </sheetPr>
  <dimension ref="A1:E126"/>
  <sheetViews>
    <sheetView showGridLines="0" zoomScaleNormal="100" workbookViewId="0">
      <pane ySplit="1" topLeftCell="A24" activePane="bottomLeft" state="frozen"/>
      <selection activeCell="E34" sqref="E34"/>
      <selection pane="bottomLeft" activeCell="G33" sqref="G33"/>
    </sheetView>
  </sheetViews>
  <sheetFormatPr defaultColWidth="8.88671875" defaultRowHeight="13.8" x14ac:dyDescent="0.25"/>
  <cols>
    <col min="1" max="1" width="8.88671875" style="2"/>
    <col min="2" max="2" width="62.88671875" style="2" customWidth="1"/>
    <col min="3" max="3" width="20.109375" style="2" customWidth="1"/>
    <col min="4" max="4" width="23" style="2" customWidth="1"/>
    <col min="5" max="5" width="20.88671875" style="2" customWidth="1"/>
    <col min="6" max="16384" width="8.88671875" style="2"/>
  </cols>
  <sheetData>
    <row r="1" spans="1:5" s="177" customFormat="1" ht="89.25" customHeight="1" x14ac:dyDescent="0.3">
      <c r="A1" s="177" t="s">
        <v>198</v>
      </c>
    </row>
    <row r="4" spans="1:5" s="14" customFormat="1" ht="17.399999999999999" x14ac:dyDescent="0.3">
      <c r="B4" s="13" t="s">
        <v>199</v>
      </c>
      <c r="E4" s="43"/>
    </row>
    <row r="5" spans="1:5" ht="17.399999999999999" x14ac:dyDescent="0.3">
      <c r="B5" s="3"/>
    </row>
    <row r="6" spans="1:5" ht="14.4" thickBot="1" x14ac:dyDescent="0.3"/>
    <row r="7" spans="1:5" x14ac:dyDescent="0.25">
      <c r="B7" s="236" t="s">
        <v>200</v>
      </c>
      <c r="C7" s="237"/>
      <c r="D7" s="237"/>
      <c r="E7" s="238"/>
    </row>
    <row r="8" spans="1:5" x14ac:dyDescent="0.25">
      <c r="B8" s="230" t="s">
        <v>110</v>
      </c>
      <c r="C8" s="231"/>
      <c r="D8" s="231"/>
      <c r="E8" s="232"/>
    </row>
    <row r="9" spans="1:5" x14ac:dyDescent="0.25">
      <c r="B9" s="239" t="s">
        <v>201</v>
      </c>
      <c r="C9" s="48"/>
      <c r="D9" s="48" t="s">
        <v>202</v>
      </c>
      <c r="E9" s="241" t="s">
        <v>203</v>
      </c>
    </row>
    <row r="10" spans="1:5" ht="14.4" thickBot="1" x14ac:dyDescent="0.3">
      <c r="B10" s="240"/>
      <c r="C10" s="49"/>
      <c r="D10" s="49" t="s">
        <v>204</v>
      </c>
      <c r="E10" s="242"/>
    </row>
    <row r="11" spans="1:5" x14ac:dyDescent="0.25">
      <c r="B11" s="50" t="s">
        <v>205</v>
      </c>
      <c r="C11" s="51"/>
      <c r="D11" s="145">
        <v>1071</v>
      </c>
      <c r="E11" s="52" t="s">
        <v>206</v>
      </c>
    </row>
    <row r="12" spans="1:5" x14ac:dyDescent="0.25">
      <c r="B12" s="53" t="s">
        <v>207</v>
      </c>
      <c r="C12" s="54"/>
      <c r="D12" s="146">
        <v>1037</v>
      </c>
      <c r="E12" s="55" t="s">
        <v>206</v>
      </c>
    </row>
    <row r="13" spans="1:5" x14ac:dyDescent="0.25">
      <c r="B13" s="50" t="s">
        <v>208</v>
      </c>
      <c r="C13" s="51"/>
      <c r="D13" s="145">
        <v>611</v>
      </c>
      <c r="E13" s="52" t="s">
        <v>206</v>
      </c>
    </row>
    <row r="14" spans="1:5" x14ac:dyDescent="0.25">
      <c r="B14" s="53" t="s">
        <v>209</v>
      </c>
      <c r="C14" s="54"/>
      <c r="D14" s="146">
        <v>605</v>
      </c>
      <c r="E14" s="55" t="s">
        <v>206</v>
      </c>
    </row>
    <row r="15" spans="1:5" x14ac:dyDescent="0.25">
      <c r="B15" s="50" t="s">
        <v>210</v>
      </c>
      <c r="C15" s="51"/>
      <c r="D15" s="145">
        <v>567</v>
      </c>
      <c r="E15" s="52" t="s">
        <v>206</v>
      </c>
    </row>
    <row r="16" spans="1:5" x14ac:dyDescent="0.25">
      <c r="B16" s="53" t="s">
        <v>211</v>
      </c>
      <c r="C16" s="54"/>
      <c r="D16" s="146">
        <v>564</v>
      </c>
      <c r="E16" s="55" t="s">
        <v>206</v>
      </c>
    </row>
    <row r="17" spans="2:5" x14ac:dyDescent="0.25">
      <c r="B17" s="50" t="s">
        <v>212</v>
      </c>
      <c r="C17" s="51"/>
      <c r="D17" s="145">
        <v>582</v>
      </c>
      <c r="E17" s="52" t="s">
        <v>206</v>
      </c>
    </row>
    <row r="18" spans="2:5" x14ac:dyDescent="0.25">
      <c r="B18" s="53" t="s">
        <v>213</v>
      </c>
      <c r="C18" s="54"/>
      <c r="D18" s="146">
        <v>644</v>
      </c>
      <c r="E18" s="55" t="s">
        <v>206</v>
      </c>
    </row>
    <row r="19" spans="2:5" x14ac:dyDescent="0.25">
      <c r="B19" s="50" t="s">
        <v>214</v>
      </c>
      <c r="C19" s="51"/>
      <c r="D19" s="145">
        <v>572</v>
      </c>
      <c r="E19" s="52" t="s">
        <v>206</v>
      </c>
    </row>
    <row r="20" spans="2:5" x14ac:dyDescent="0.25">
      <c r="B20" s="53" t="s">
        <v>215</v>
      </c>
      <c r="C20" s="54"/>
      <c r="D20" s="146">
        <v>455</v>
      </c>
      <c r="E20" s="55" t="s">
        <v>206</v>
      </c>
    </row>
    <row r="21" spans="2:5" x14ac:dyDescent="0.25">
      <c r="B21" s="50" t="s">
        <v>216</v>
      </c>
      <c r="C21" s="51"/>
      <c r="D21" s="145">
        <v>406</v>
      </c>
      <c r="E21" s="52" t="s">
        <v>206</v>
      </c>
    </row>
    <row r="22" spans="2:5" x14ac:dyDescent="0.25">
      <c r="B22" s="53" t="s">
        <v>217</v>
      </c>
      <c r="C22" s="54"/>
      <c r="D22" s="146">
        <v>402</v>
      </c>
      <c r="E22" s="55" t="s">
        <v>206</v>
      </c>
    </row>
    <row r="23" spans="2:5" x14ac:dyDescent="0.25">
      <c r="B23" s="50" t="s">
        <v>218</v>
      </c>
      <c r="C23" s="51"/>
      <c r="D23" s="145">
        <v>408</v>
      </c>
      <c r="E23" s="52" t="s">
        <v>206</v>
      </c>
    </row>
    <row r="24" spans="2:5" x14ac:dyDescent="0.25">
      <c r="B24" s="169" t="s">
        <v>219</v>
      </c>
      <c r="C24" s="170"/>
      <c r="D24" s="146">
        <v>456</v>
      </c>
      <c r="E24" s="55" t="s">
        <v>206</v>
      </c>
    </row>
    <row r="25" spans="2:5" x14ac:dyDescent="0.25">
      <c r="B25" s="50" t="s">
        <v>220</v>
      </c>
      <c r="C25" s="51"/>
      <c r="D25" s="145">
        <v>418</v>
      </c>
      <c r="E25" s="52" t="s">
        <v>206</v>
      </c>
    </row>
    <row r="26" spans="2:5" x14ac:dyDescent="0.25">
      <c r="B26" s="53" t="s">
        <v>221</v>
      </c>
      <c r="C26" s="54"/>
      <c r="D26" s="146">
        <v>369</v>
      </c>
      <c r="E26" s="55" t="s">
        <v>206</v>
      </c>
    </row>
    <row r="27" spans="2:5" ht="14.1" customHeight="1" x14ac:dyDescent="0.25">
      <c r="B27" s="50" t="s">
        <v>222</v>
      </c>
      <c r="C27" s="51"/>
      <c r="D27" s="145">
        <v>328</v>
      </c>
      <c r="E27" s="52" t="s">
        <v>206</v>
      </c>
    </row>
    <row r="28" spans="2:5" ht="14.1" customHeight="1" x14ac:dyDescent="0.25">
      <c r="B28" s="53" t="s">
        <v>223</v>
      </c>
      <c r="C28" s="54"/>
      <c r="D28" s="146">
        <v>424</v>
      </c>
      <c r="E28" s="55" t="s">
        <v>206</v>
      </c>
    </row>
    <row r="29" spans="2:5" ht="14.1" customHeight="1" x14ac:dyDescent="0.25">
      <c r="B29" s="50" t="s">
        <v>224</v>
      </c>
      <c r="C29" s="51"/>
      <c r="D29" s="145">
        <v>369</v>
      </c>
      <c r="E29" s="52" t="s">
        <v>206</v>
      </c>
    </row>
    <row r="30" spans="2:5" ht="14.1" customHeight="1" x14ac:dyDescent="0.25">
      <c r="B30" s="53" t="s">
        <v>225</v>
      </c>
      <c r="C30" s="54"/>
      <c r="D30" s="146">
        <v>546</v>
      </c>
      <c r="E30" s="55" t="s">
        <v>206</v>
      </c>
    </row>
    <row r="31" spans="2:5" ht="14.1" customHeight="1" x14ac:dyDescent="0.25">
      <c r="B31" s="50" t="s">
        <v>226</v>
      </c>
      <c r="C31" s="51"/>
      <c r="D31" s="145">
        <v>384</v>
      </c>
      <c r="E31" s="52" t="s">
        <v>206</v>
      </c>
    </row>
    <row r="32" spans="2:5" ht="14.1" customHeight="1" x14ac:dyDescent="0.25">
      <c r="B32" s="230" t="s">
        <v>227</v>
      </c>
      <c r="C32" s="231"/>
      <c r="D32" s="231"/>
      <c r="E32" s="232"/>
    </row>
    <row r="33" spans="2:5" ht="14.4" thickBot="1" x14ac:dyDescent="0.3">
      <c r="B33" s="56" t="s">
        <v>228</v>
      </c>
      <c r="C33" s="57" t="s">
        <v>229</v>
      </c>
      <c r="D33" s="57" t="s">
        <v>230</v>
      </c>
      <c r="E33" s="58"/>
    </row>
    <row r="34" spans="2:5" ht="14.1" customHeight="1" x14ac:dyDescent="0.25">
      <c r="B34" s="169" t="s">
        <v>231</v>
      </c>
      <c r="C34" s="54" t="s">
        <v>232</v>
      </c>
      <c r="D34" s="147">
        <v>2627</v>
      </c>
      <c r="E34" s="55" t="s">
        <v>233</v>
      </c>
    </row>
    <row r="35" spans="2:5" ht="14.1" customHeight="1" x14ac:dyDescent="0.25">
      <c r="B35" s="50" t="s">
        <v>234</v>
      </c>
      <c r="C35" s="51" t="s">
        <v>235</v>
      </c>
      <c r="D35" s="148">
        <v>1515</v>
      </c>
      <c r="E35" s="52" t="s">
        <v>233</v>
      </c>
    </row>
    <row r="36" spans="2:5" ht="14.1" customHeight="1" x14ac:dyDescent="0.25">
      <c r="B36" s="53" t="s">
        <v>236</v>
      </c>
      <c r="C36" s="54" t="s">
        <v>237</v>
      </c>
      <c r="D36" s="147">
        <v>3471</v>
      </c>
      <c r="E36" s="55" t="s">
        <v>233</v>
      </c>
    </row>
    <row r="37" spans="2:5" ht="14.1" customHeight="1" x14ac:dyDescent="0.25">
      <c r="B37" s="50" t="s">
        <v>238</v>
      </c>
      <c r="C37" s="51" t="s">
        <v>239</v>
      </c>
      <c r="D37" s="148">
        <v>12068</v>
      </c>
      <c r="E37" s="52" t="s">
        <v>233</v>
      </c>
    </row>
    <row r="38" spans="2:5" ht="14.1" customHeight="1" x14ac:dyDescent="0.25">
      <c r="B38" s="53" t="s">
        <v>240</v>
      </c>
      <c r="C38" s="170" t="s">
        <v>241</v>
      </c>
      <c r="D38" s="147">
        <v>29044</v>
      </c>
      <c r="E38" s="55" t="s">
        <v>233</v>
      </c>
    </row>
    <row r="39" spans="2:5" ht="14.1" customHeight="1" x14ac:dyDescent="0.25">
      <c r="B39" s="50" t="s">
        <v>242</v>
      </c>
      <c r="C39" s="51" t="s">
        <v>243</v>
      </c>
      <c r="D39" s="148">
        <v>41506</v>
      </c>
      <c r="E39" s="52" t="s">
        <v>233</v>
      </c>
    </row>
    <row r="40" spans="2:5" ht="14.1" customHeight="1" x14ac:dyDescent="0.25">
      <c r="B40" s="53" t="s">
        <v>244</v>
      </c>
      <c r="C40" s="54" t="s">
        <v>245</v>
      </c>
      <c r="D40" s="147">
        <v>30549</v>
      </c>
      <c r="E40" s="55" t="s">
        <v>233</v>
      </c>
    </row>
    <row r="41" spans="2:5" ht="14.1" customHeight="1" thickBot="1" x14ac:dyDescent="0.3">
      <c r="B41" s="59" t="s">
        <v>246</v>
      </c>
      <c r="C41" s="60" t="s">
        <v>247</v>
      </c>
      <c r="D41" s="149">
        <v>63656</v>
      </c>
      <c r="E41" s="61" t="s">
        <v>233</v>
      </c>
    </row>
    <row r="42" spans="2:5" ht="14.1" customHeight="1" x14ac:dyDescent="0.25">
      <c r="B42" s="53" t="s">
        <v>248</v>
      </c>
      <c r="C42" s="54"/>
      <c r="D42" s="146" t="s">
        <v>249</v>
      </c>
      <c r="E42" s="133" t="s">
        <v>233</v>
      </c>
    </row>
    <row r="43" spans="2:5" ht="14.1" customHeight="1" x14ac:dyDescent="0.25">
      <c r="B43" s="230" t="s">
        <v>250</v>
      </c>
      <c r="C43" s="231"/>
      <c r="D43" s="231"/>
      <c r="E43" s="232"/>
    </row>
    <row r="44" spans="2:5" ht="14.1" customHeight="1" x14ac:dyDescent="0.25">
      <c r="B44" s="169" t="s">
        <v>251</v>
      </c>
      <c r="C44" s="54"/>
      <c r="D44" s="147">
        <v>3939</v>
      </c>
      <c r="E44" s="55" t="s">
        <v>252</v>
      </c>
    </row>
    <row r="45" spans="2:5" ht="14.1" customHeight="1" x14ac:dyDescent="0.25">
      <c r="B45" s="50" t="s">
        <v>253</v>
      </c>
      <c r="C45" s="51"/>
      <c r="D45" s="148">
        <v>1971</v>
      </c>
      <c r="E45" s="55" t="s">
        <v>252</v>
      </c>
    </row>
    <row r="46" spans="2:5" x14ac:dyDescent="0.25">
      <c r="B46" s="53" t="s">
        <v>254</v>
      </c>
      <c r="C46" s="54"/>
      <c r="D46" s="147">
        <v>2185</v>
      </c>
      <c r="E46" s="55" t="s">
        <v>252</v>
      </c>
    </row>
    <row r="47" spans="2:5" x14ac:dyDescent="0.25">
      <c r="B47" s="227" t="s">
        <v>255</v>
      </c>
      <c r="C47" s="228"/>
      <c r="D47" s="228"/>
      <c r="E47" s="229"/>
    </row>
    <row r="48" spans="2:5" ht="14.4" thickBot="1" x14ac:dyDescent="0.3">
      <c r="B48" s="62" t="s">
        <v>256</v>
      </c>
      <c r="C48" s="63" t="s">
        <v>257</v>
      </c>
      <c r="D48" s="63" t="s">
        <v>258</v>
      </c>
      <c r="E48" s="64"/>
    </row>
    <row r="49" spans="2:5" x14ac:dyDescent="0.25">
      <c r="B49" s="50" t="s">
        <v>141</v>
      </c>
      <c r="C49" s="51">
        <v>101</v>
      </c>
      <c r="D49" s="145">
        <v>149</v>
      </c>
      <c r="E49" s="52" t="s">
        <v>259</v>
      </c>
    </row>
    <row r="50" spans="2:5" x14ac:dyDescent="0.25">
      <c r="B50" s="169" t="s">
        <v>260</v>
      </c>
      <c r="C50" s="170">
        <v>102</v>
      </c>
      <c r="D50" s="146">
        <v>149</v>
      </c>
      <c r="E50" s="55" t="s">
        <v>259</v>
      </c>
    </row>
    <row r="51" spans="2:5" x14ac:dyDescent="0.25">
      <c r="B51" s="50" t="s">
        <v>261</v>
      </c>
      <c r="C51" s="51">
        <v>105</v>
      </c>
      <c r="D51" s="145">
        <v>47</v>
      </c>
      <c r="E51" s="52" t="s">
        <v>259</v>
      </c>
    </row>
    <row r="52" spans="2:5" ht="15.6" x14ac:dyDescent="0.25">
      <c r="B52" s="150" t="s">
        <v>262</v>
      </c>
      <c r="C52" s="54">
        <v>120</v>
      </c>
      <c r="D52" s="146">
        <v>400</v>
      </c>
      <c r="E52" s="55" t="s">
        <v>259</v>
      </c>
    </row>
    <row r="53" spans="2:5" x14ac:dyDescent="0.25">
      <c r="B53" s="151" t="s">
        <v>263</v>
      </c>
      <c r="C53" s="51">
        <v>201</v>
      </c>
      <c r="D53" s="145">
        <v>29</v>
      </c>
      <c r="E53" s="52" t="s">
        <v>259</v>
      </c>
    </row>
    <row r="54" spans="2:5" ht="15.6" x14ac:dyDescent="0.25">
      <c r="B54" s="150" t="s">
        <v>264</v>
      </c>
      <c r="C54" s="170">
        <v>411</v>
      </c>
      <c r="D54" s="146">
        <v>399</v>
      </c>
      <c r="E54" s="55" t="s">
        <v>259</v>
      </c>
    </row>
    <row r="55" spans="2:5" ht="15.6" x14ac:dyDescent="0.25">
      <c r="B55" s="151" t="s">
        <v>265</v>
      </c>
      <c r="C55" s="51">
        <v>421</v>
      </c>
      <c r="D55" s="145">
        <v>549</v>
      </c>
      <c r="E55" s="52" t="s">
        <v>259</v>
      </c>
    </row>
    <row r="56" spans="2:5" ht="15.6" x14ac:dyDescent="0.25">
      <c r="B56" s="150" t="s">
        <v>266</v>
      </c>
      <c r="C56" s="170">
        <v>431</v>
      </c>
      <c r="D56" s="146">
        <v>627</v>
      </c>
      <c r="E56" s="55" t="s">
        <v>259</v>
      </c>
    </row>
    <row r="57" spans="2:5" ht="15.6" x14ac:dyDescent="0.25">
      <c r="B57" s="151" t="s">
        <v>267</v>
      </c>
      <c r="C57" s="51">
        <v>441</v>
      </c>
      <c r="D57" s="145">
        <v>709</v>
      </c>
      <c r="E57" s="52" t="s">
        <v>259</v>
      </c>
    </row>
    <row r="58" spans="2:5" ht="15.6" x14ac:dyDescent="0.25">
      <c r="B58" s="150" t="s">
        <v>268</v>
      </c>
      <c r="C58" s="170">
        <v>451</v>
      </c>
      <c r="D58" s="147">
        <v>1096</v>
      </c>
      <c r="E58" s="55" t="s">
        <v>259</v>
      </c>
    </row>
    <row r="59" spans="2:5" ht="15.6" x14ac:dyDescent="0.25">
      <c r="B59" s="151" t="s">
        <v>269</v>
      </c>
      <c r="C59" s="51">
        <v>461</v>
      </c>
      <c r="D59" s="148">
        <v>1418</v>
      </c>
      <c r="E59" s="52" t="s">
        <v>259</v>
      </c>
    </row>
    <row r="60" spans="2:5" ht="14.4" thickBot="1" x14ac:dyDescent="0.3">
      <c r="B60" s="153" t="s">
        <v>270</v>
      </c>
      <c r="C60" s="171">
        <v>2301</v>
      </c>
      <c r="D60" s="152">
        <v>33</v>
      </c>
      <c r="E60" s="65" t="s">
        <v>259</v>
      </c>
    </row>
    <row r="61" spans="2:5" ht="14.4" thickBot="1" x14ac:dyDescent="0.3">
      <c r="B61" s="56" t="s">
        <v>271</v>
      </c>
      <c r="C61" s="172"/>
      <c r="D61" s="172"/>
      <c r="E61" s="173"/>
    </row>
    <row r="62" spans="2:5" x14ac:dyDescent="0.25">
      <c r="B62" s="169" t="s">
        <v>272</v>
      </c>
      <c r="C62" s="170">
        <v>2101</v>
      </c>
      <c r="D62" s="146">
        <v>51</v>
      </c>
      <c r="E62" s="55" t="s">
        <v>259</v>
      </c>
    </row>
    <row r="63" spans="2:5" x14ac:dyDescent="0.25">
      <c r="B63" s="50" t="s">
        <v>273</v>
      </c>
      <c r="C63" s="51">
        <v>2113</v>
      </c>
      <c r="D63" s="145">
        <v>204</v>
      </c>
      <c r="E63" s="52" t="s">
        <v>259</v>
      </c>
    </row>
    <row r="64" spans="2:5" x14ac:dyDescent="0.25">
      <c r="B64" s="169" t="s">
        <v>274</v>
      </c>
      <c r="C64" s="170">
        <v>2117</v>
      </c>
      <c r="D64" s="146">
        <v>305</v>
      </c>
      <c r="E64" s="55" t="s">
        <v>259</v>
      </c>
    </row>
    <row r="65" spans="2:5" x14ac:dyDescent="0.25">
      <c r="B65" s="50" t="s">
        <v>275</v>
      </c>
      <c r="C65" s="51">
        <v>2133</v>
      </c>
      <c r="D65" s="145">
        <v>36</v>
      </c>
      <c r="E65" s="52" t="s">
        <v>259</v>
      </c>
    </row>
    <row r="66" spans="2:5" ht="26.4" x14ac:dyDescent="0.25">
      <c r="B66" s="143" t="s">
        <v>276</v>
      </c>
      <c r="C66" s="171">
        <v>2151</v>
      </c>
      <c r="D66" s="152">
        <v>149.15</v>
      </c>
      <c r="E66" s="144" t="s">
        <v>259</v>
      </c>
    </row>
    <row r="67" spans="2:5" ht="14.4" thickBot="1" x14ac:dyDescent="0.3">
      <c r="B67" s="56" t="s">
        <v>277</v>
      </c>
      <c r="C67" s="172"/>
      <c r="D67" s="172"/>
      <c r="E67" s="61"/>
    </row>
    <row r="68" spans="2:5" x14ac:dyDescent="0.25">
      <c r="B68" s="169" t="s">
        <v>278</v>
      </c>
      <c r="C68" s="170">
        <v>7101</v>
      </c>
      <c r="D68" s="146">
        <v>14</v>
      </c>
      <c r="E68" s="55" t="s">
        <v>259</v>
      </c>
    </row>
    <row r="69" spans="2:5" x14ac:dyDescent="0.25">
      <c r="B69" s="50" t="s">
        <v>279</v>
      </c>
      <c r="C69" s="51">
        <v>7115</v>
      </c>
      <c r="D69" s="145">
        <v>42</v>
      </c>
      <c r="E69" s="52" t="s">
        <v>259</v>
      </c>
    </row>
    <row r="70" spans="2:5" x14ac:dyDescent="0.25">
      <c r="B70" s="169" t="s">
        <v>280</v>
      </c>
      <c r="C70" s="170">
        <v>7120</v>
      </c>
      <c r="D70" s="146">
        <v>69</v>
      </c>
      <c r="E70" s="55" t="s">
        <v>259</v>
      </c>
    </row>
    <row r="71" spans="2:5" x14ac:dyDescent="0.25">
      <c r="B71" s="50" t="s">
        <v>281</v>
      </c>
      <c r="C71" s="51">
        <v>7126</v>
      </c>
      <c r="D71" s="145">
        <v>125</v>
      </c>
      <c r="E71" s="52" t="s">
        <v>259</v>
      </c>
    </row>
    <row r="72" spans="2:5" ht="14.4" thickBot="1" x14ac:dyDescent="0.3">
      <c r="B72" s="233" t="s">
        <v>282</v>
      </c>
      <c r="C72" s="234"/>
      <c r="D72" s="234"/>
      <c r="E72" s="235"/>
    </row>
    <row r="73" spans="2:5" ht="14.4" thickBot="1" x14ac:dyDescent="0.3">
      <c r="B73" s="66" t="s">
        <v>283</v>
      </c>
      <c r="C73" s="67" t="s">
        <v>257</v>
      </c>
      <c r="D73" s="67" t="s">
        <v>258</v>
      </c>
      <c r="E73" s="68"/>
    </row>
    <row r="74" spans="2:5" x14ac:dyDescent="0.25">
      <c r="B74" s="169" t="s">
        <v>284</v>
      </c>
      <c r="C74" s="170">
        <v>105</v>
      </c>
      <c r="D74" s="146">
        <v>77</v>
      </c>
      <c r="E74" s="55" t="s">
        <v>285</v>
      </c>
    </row>
    <row r="75" spans="2:5" x14ac:dyDescent="0.25">
      <c r="B75" s="50" t="s">
        <v>286</v>
      </c>
      <c r="C75" s="51">
        <v>107</v>
      </c>
      <c r="D75" s="145">
        <v>269</v>
      </c>
      <c r="E75" s="52" t="s">
        <v>285</v>
      </c>
    </row>
    <row r="76" spans="2:5" x14ac:dyDescent="0.25">
      <c r="B76" s="169" t="s">
        <v>287</v>
      </c>
      <c r="C76" s="170">
        <v>110</v>
      </c>
      <c r="D76" s="146">
        <v>538</v>
      </c>
      <c r="E76" s="55" t="s">
        <v>285</v>
      </c>
    </row>
    <row r="77" spans="2:5" x14ac:dyDescent="0.25">
      <c r="B77" s="50" t="s">
        <v>288</v>
      </c>
      <c r="C77" s="51">
        <v>130</v>
      </c>
      <c r="D77" s="145">
        <v>163</v>
      </c>
      <c r="E77" s="52" t="s">
        <v>285</v>
      </c>
    </row>
    <row r="78" spans="2:5" x14ac:dyDescent="0.25">
      <c r="B78" s="169" t="s">
        <v>289</v>
      </c>
      <c r="C78" s="170">
        <v>140</v>
      </c>
      <c r="D78" s="146">
        <v>327</v>
      </c>
      <c r="E78" s="55" t="s">
        <v>285</v>
      </c>
    </row>
    <row r="79" spans="2:5" ht="14.4" thickBot="1" x14ac:dyDescent="0.3">
      <c r="B79" s="59" t="s">
        <v>263</v>
      </c>
      <c r="C79" s="60">
        <v>201</v>
      </c>
      <c r="D79" s="154">
        <v>81</v>
      </c>
      <c r="E79" s="61" t="s">
        <v>285</v>
      </c>
    </row>
    <row r="80" spans="2:5" ht="14.4" thickBot="1" x14ac:dyDescent="0.3">
      <c r="B80" s="66" t="s">
        <v>290</v>
      </c>
      <c r="C80" s="67" t="s">
        <v>257</v>
      </c>
      <c r="D80" s="67" t="s">
        <v>258</v>
      </c>
      <c r="E80" s="69"/>
    </row>
    <row r="81" spans="2:5" x14ac:dyDescent="0.25">
      <c r="B81" s="50" t="s">
        <v>284</v>
      </c>
      <c r="C81" s="51">
        <v>105</v>
      </c>
      <c r="D81" s="145">
        <v>77</v>
      </c>
      <c r="E81" s="52" t="s">
        <v>291</v>
      </c>
    </row>
    <row r="82" spans="2:5" x14ac:dyDescent="0.25">
      <c r="B82" s="169" t="s">
        <v>292</v>
      </c>
      <c r="C82" s="170">
        <v>205</v>
      </c>
      <c r="D82" s="146">
        <v>375</v>
      </c>
      <c r="E82" s="55" t="s">
        <v>291</v>
      </c>
    </row>
    <row r="83" spans="2:5" x14ac:dyDescent="0.25">
      <c r="B83" s="50" t="s">
        <v>293</v>
      </c>
      <c r="C83" s="51">
        <v>110</v>
      </c>
      <c r="D83" s="145">
        <v>869</v>
      </c>
      <c r="E83" s="52" t="s">
        <v>291</v>
      </c>
    </row>
    <row r="84" spans="2:5" x14ac:dyDescent="0.25">
      <c r="B84" s="169" t="s">
        <v>288</v>
      </c>
      <c r="C84" s="170">
        <v>130</v>
      </c>
      <c r="D84" s="146">
        <v>532</v>
      </c>
      <c r="E84" s="55" t="s">
        <v>291</v>
      </c>
    </row>
    <row r="85" spans="2:5" ht="14.4" thickBot="1" x14ac:dyDescent="0.3">
      <c r="B85" s="59" t="s">
        <v>263</v>
      </c>
      <c r="C85" s="60">
        <v>201</v>
      </c>
      <c r="D85" s="154">
        <v>177</v>
      </c>
      <c r="E85" s="61" t="s">
        <v>291</v>
      </c>
    </row>
    <row r="86" spans="2:5" ht="14.4" thickBot="1" x14ac:dyDescent="0.3">
      <c r="B86" s="66" t="s">
        <v>294</v>
      </c>
      <c r="C86" s="67" t="s">
        <v>257</v>
      </c>
      <c r="D86" s="67" t="s">
        <v>258</v>
      </c>
      <c r="E86" s="69"/>
    </row>
    <row r="87" spans="2:5" x14ac:dyDescent="0.25">
      <c r="B87" s="50" t="s">
        <v>284</v>
      </c>
      <c r="C87" s="51">
        <v>105</v>
      </c>
      <c r="D87" s="145">
        <v>75</v>
      </c>
      <c r="E87" s="52" t="s">
        <v>295</v>
      </c>
    </row>
    <row r="88" spans="2:5" x14ac:dyDescent="0.25">
      <c r="B88" s="169" t="s">
        <v>292</v>
      </c>
      <c r="C88" s="170">
        <v>205</v>
      </c>
      <c r="D88" s="146">
        <v>127</v>
      </c>
      <c r="E88" s="55" t="s">
        <v>295</v>
      </c>
    </row>
    <row r="89" spans="2:5" x14ac:dyDescent="0.25">
      <c r="B89" s="50" t="s">
        <v>287</v>
      </c>
      <c r="C89" s="51">
        <v>110</v>
      </c>
      <c r="D89" s="145">
        <v>254</v>
      </c>
      <c r="E89" s="52" t="s">
        <v>295</v>
      </c>
    </row>
    <row r="90" spans="2:5" x14ac:dyDescent="0.25">
      <c r="B90" s="169" t="s">
        <v>288</v>
      </c>
      <c r="C90" s="170">
        <v>130</v>
      </c>
      <c r="D90" s="146">
        <v>113</v>
      </c>
      <c r="E90" s="55" t="s">
        <v>295</v>
      </c>
    </row>
    <row r="91" spans="2:5" x14ac:dyDescent="0.25">
      <c r="B91" s="50" t="s">
        <v>296</v>
      </c>
      <c r="C91" s="51">
        <v>201</v>
      </c>
      <c r="D91" s="145">
        <v>56</v>
      </c>
      <c r="E91" s="52" t="s">
        <v>295</v>
      </c>
    </row>
    <row r="92" spans="2:5" x14ac:dyDescent="0.25">
      <c r="B92" s="169" t="s">
        <v>297</v>
      </c>
      <c r="C92" s="170">
        <v>111</v>
      </c>
      <c r="D92" s="146">
        <v>785</v>
      </c>
      <c r="E92" s="55" t="s">
        <v>295</v>
      </c>
    </row>
    <row r="93" spans="2:5" ht="14.4" thickBot="1" x14ac:dyDescent="0.3">
      <c r="B93" s="59" t="s">
        <v>298</v>
      </c>
      <c r="C93" s="60">
        <v>112</v>
      </c>
      <c r="D93" s="154">
        <v>523</v>
      </c>
      <c r="E93" s="61" t="s">
        <v>295</v>
      </c>
    </row>
    <row r="94" spans="2:5" ht="14.4" thickBot="1" x14ac:dyDescent="0.3">
      <c r="B94" s="66" t="s">
        <v>299</v>
      </c>
      <c r="C94" s="67" t="s">
        <v>257</v>
      </c>
      <c r="D94" s="67" t="s">
        <v>258</v>
      </c>
      <c r="E94" s="69"/>
    </row>
    <row r="95" spans="2:5" x14ac:dyDescent="0.25">
      <c r="B95" s="50" t="s">
        <v>284</v>
      </c>
      <c r="C95" s="51">
        <v>105</v>
      </c>
      <c r="D95" s="145">
        <v>76</v>
      </c>
      <c r="E95" s="52" t="s">
        <v>300</v>
      </c>
    </row>
    <row r="96" spans="2:5" x14ac:dyDescent="0.25">
      <c r="B96" s="169" t="s">
        <v>301</v>
      </c>
      <c r="C96" s="170">
        <v>205</v>
      </c>
      <c r="D96" s="146">
        <v>336</v>
      </c>
      <c r="E96" s="55" t="s">
        <v>300</v>
      </c>
    </row>
    <row r="97" spans="2:5" x14ac:dyDescent="0.25">
      <c r="B97" s="50" t="s">
        <v>287</v>
      </c>
      <c r="C97" s="51">
        <v>110</v>
      </c>
      <c r="D97" s="148">
        <v>1120</v>
      </c>
      <c r="E97" s="52" t="s">
        <v>300</v>
      </c>
    </row>
    <row r="98" spans="2:5" x14ac:dyDescent="0.25">
      <c r="B98" s="169" t="s">
        <v>288</v>
      </c>
      <c r="C98" s="170">
        <v>130</v>
      </c>
      <c r="D98" s="146">
        <v>156</v>
      </c>
      <c r="E98" s="55" t="s">
        <v>300</v>
      </c>
    </row>
    <row r="99" spans="2:5" x14ac:dyDescent="0.25">
      <c r="B99" s="50" t="s">
        <v>302</v>
      </c>
      <c r="C99" s="51">
        <v>140</v>
      </c>
      <c r="D99" s="145">
        <v>533</v>
      </c>
      <c r="E99" s="52" t="s">
        <v>300</v>
      </c>
    </row>
    <row r="100" spans="2:5" x14ac:dyDescent="0.25">
      <c r="B100" s="169" t="s">
        <v>263</v>
      </c>
      <c r="C100" s="170">
        <v>201</v>
      </c>
      <c r="D100" s="146">
        <v>74</v>
      </c>
      <c r="E100" s="55" t="s">
        <v>300</v>
      </c>
    </row>
    <row r="101" spans="2:5" x14ac:dyDescent="0.25">
      <c r="B101" s="50" t="s">
        <v>303</v>
      </c>
      <c r="C101" s="51">
        <v>107</v>
      </c>
      <c r="D101" s="145">
        <v>219</v>
      </c>
      <c r="E101" s="52" t="s">
        <v>300</v>
      </c>
    </row>
    <row r="102" spans="2:5" x14ac:dyDescent="0.25">
      <c r="B102" s="227" t="s">
        <v>304</v>
      </c>
      <c r="C102" s="228"/>
      <c r="D102" s="228"/>
      <c r="E102" s="229"/>
    </row>
    <row r="103" spans="2:5" x14ac:dyDescent="0.25">
      <c r="B103" s="70" t="s">
        <v>110</v>
      </c>
      <c r="C103" s="71"/>
      <c r="D103" s="71"/>
      <c r="E103" s="72"/>
    </row>
    <row r="104" spans="2:5" ht="14.4" thickBot="1" x14ac:dyDescent="0.3">
      <c r="B104" s="73" t="s">
        <v>201</v>
      </c>
      <c r="C104" s="49"/>
      <c r="D104" s="49" t="s">
        <v>305</v>
      </c>
      <c r="E104" s="174"/>
    </row>
    <row r="105" spans="2:5" x14ac:dyDescent="0.25">
      <c r="B105" s="50" t="s">
        <v>306</v>
      </c>
      <c r="C105" s="51"/>
      <c r="D105" s="145">
        <v>841</v>
      </c>
      <c r="E105" s="52" t="s">
        <v>206</v>
      </c>
    </row>
    <row r="106" spans="2:5" x14ac:dyDescent="0.25">
      <c r="B106" s="169" t="s">
        <v>307</v>
      </c>
      <c r="C106" s="170"/>
      <c r="D106" s="146">
        <v>433</v>
      </c>
      <c r="E106" s="55" t="s">
        <v>206</v>
      </c>
    </row>
    <row r="107" spans="2:5" x14ac:dyDescent="0.25">
      <c r="B107" s="50" t="s">
        <v>308</v>
      </c>
      <c r="C107" s="51"/>
      <c r="D107" s="145">
        <v>411</v>
      </c>
      <c r="E107" s="52" t="s">
        <v>206</v>
      </c>
    </row>
    <row r="108" spans="2:5" x14ac:dyDescent="0.25">
      <c r="B108" s="169" t="s">
        <v>309</v>
      </c>
      <c r="C108" s="170"/>
      <c r="D108" s="146">
        <v>387</v>
      </c>
      <c r="E108" s="55" t="s">
        <v>206</v>
      </c>
    </row>
    <row r="109" spans="2:5" x14ac:dyDescent="0.25">
      <c r="B109" s="50" t="s">
        <v>310</v>
      </c>
      <c r="C109" s="51"/>
      <c r="D109" s="145">
        <v>422</v>
      </c>
      <c r="E109" s="52" t="s">
        <v>206</v>
      </c>
    </row>
    <row r="110" spans="2:5" x14ac:dyDescent="0.25">
      <c r="B110" s="169" t="s">
        <v>311</v>
      </c>
      <c r="C110" s="170"/>
      <c r="D110" s="146">
        <v>588</v>
      </c>
      <c r="E110" s="55" t="s">
        <v>206</v>
      </c>
    </row>
    <row r="111" spans="2:5" x14ac:dyDescent="0.25">
      <c r="B111" s="50" t="s">
        <v>312</v>
      </c>
      <c r="C111" s="51"/>
      <c r="D111" s="145">
        <v>591</v>
      </c>
      <c r="E111" s="52" t="s">
        <v>206</v>
      </c>
    </row>
    <row r="112" spans="2:5" x14ac:dyDescent="0.25">
      <c r="B112" s="169" t="s">
        <v>313</v>
      </c>
      <c r="C112" s="170"/>
      <c r="D112" s="146">
        <v>633</v>
      </c>
      <c r="E112" s="55" t="s">
        <v>206</v>
      </c>
    </row>
    <row r="113" spans="2:5" x14ac:dyDescent="0.25">
      <c r="B113" s="50" t="s">
        <v>314</v>
      </c>
      <c r="C113" s="51"/>
      <c r="D113" s="145">
        <v>595</v>
      </c>
      <c r="E113" s="52" t="s">
        <v>206</v>
      </c>
    </row>
    <row r="114" spans="2:5" x14ac:dyDescent="0.25">
      <c r="B114" s="169" t="s">
        <v>315</v>
      </c>
      <c r="C114" s="170"/>
      <c r="D114" s="146">
        <v>431</v>
      </c>
      <c r="E114" s="55" t="s">
        <v>206</v>
      </c>
    </row>
    <row r="115" spans="2:5" x14ac:dyDescent="0.25">
      <c r="B115" s="50" t="s">
        <v>316</v>
      </c>
      <c r="C115" s="51"/>
      <c r="D115" s="145">
        <v>425</v>
      </c>
      <c r="E115" s="52" t="s">
        <v>206</v>
      </c>
    </row>
    <row r="116" spans="2:5" x14ac:dyDescent="0.25">
      <c r="B116" s="169" t="s">
        <v>317</v>
      </c>
      <c r="C116" s="170"/>
      <c r="D116" s="146">
        <v>465</v>
      </c>
      <c r="E116" s="55" t="s">
        <v>206</v>
      </c>
    </row>
    <row r="117" spans="2:5" ht="14.4" thickBot="1" x14ac:dyDescent="0.3">
      <c r="B117" s="59" t="s">
        <v>318</v>
      </c>
      <c r="C117" s="60"/>
      <c r="D117" s="154">
        <v>457</v>
      </c>
      <c r="E117" s="61" t="s">
        <v>206</v>
      </c>
    </row>
    <row r="118" spans="2:5" ht="14.4" x14ac:dyDescent="0.25">
      <c r="B118" s="169" t="s">
        <v>160</v>
      </c>
      <c r="C118" s="170"/>
      <c r="D118" s="146" t="s">
        <v>319</v>
      </c>
      <c r="E118" s="133" t="s">
        <v>320</v>
      </c>
    </row>
    <row r="119" spans="2:5" x14ac:dyDescent="0.25">
      <c r="B119" s="227" t="s">
        <v>321</v>
      </c>
      <c r="C119" s="228"/>
      <c r="D119" s="228"/>
      <c r="E119" s="229"/>
    </row>
    <row r="120" spans="2:5" x14ac:dyDescent="0.25">
      <c r="B120" s="53" t="s">
        <v>322</v>
      </c>
      <c r="C120" s="170"/>
      <c r="D120" s="146" t="s">
        <v>323</v>
      </c>
      <c r="E120" s="55" t="s">
        <v>324</v>
      </c>
    </row>
    <row r="121" spans="2:5" ht="14.4" thickBot="1" x14ac:dyDescent="0.3">
      <c r="B121" s="59" t="s">
        <v>325</v>
      </c>
      <c r="C121" s="172"/>
      <c r="D121" s="154" t="s">
        <v>326</v>
      </c>
      <c r="E121" s="74" t="s">
        <v>327</v>
      </c>
    </row>
    <row r="122" spans="2:5" ht="14.4" thickBot="1" x14ac:dyDescent="0.3">
      <c r="B122" s="59" t="s">
        <v>325</v>
      </c>
      <c r="C122" s="172"/>
      <c r="D122" s="154" t="s">
        <v>326</v>
      </c>
      <c r="E122" s="74" t="s">
        <v>327</v>
      </c>
    </row>
    <row r="123" spans="2:5" ht="14.4" x14ac:dyDescent="0.25">
      <c r="B123" s="169" t="s">
        <v>160</v>
      </c>
      <c r="C123" s="170"/>
      <c r="D123" s="146" t="s">
        <v>319</v>
      </c>
      <c r="E123" s="133" t="s">
        <v>320</v>
      </c>
    </row>
    <row r="124" spans="2:5" x14ac:dyDescent="0.25">
      <c r="B124" s="227" t="s">
        <v>321</v>
      </c>
      <c r="C124" s="228"/>
      <c r="D124" s="228"/>
      <c r="E124" s="229"/>
    </row>
    <row r="125" spans="2:5" x14ac:dyDescent="0.25">
      <c r="B125" s="53" t="s">
        <v>322</v>
      </c>
      <c r="C125" s="170"/>
      <c r="D125" s="146" t="s">
        <v>323</v>
      </c>
      <c r="E125" s="55" t="s">
        <v>324</v>
      </c>
    </row>
    <row r="126" spans="2:5" ht="14.4" thickBot="1" x14ac:dyDescent="0.3">
      <c r="B126" s="59" t="s">
        <v>325</v>
      </c>
      <c r="C126" s="172"/>
      <c r="D126" s="154" t="s">
        <v>326</v>
      </c>
      <c r="E126" s="74" t="s">
        <v>327</v>
      </c>
    </row>
  </sheetData>
  <mergeCells count="12">
    <mergeCell ref="B32:E32"/>
    <mergeCell ref="A1:XFD1"/>
    <mergeCell ref="B7:E7"/>
    <mergeCell ref="B8:E8"/>
    <mergeCell ref="B9:B10"/>
    <mergeCell ref="E9:E10"/>
    <mergeCell ref="B124:E124"/>
    <mergeCell ref="B43:E43"/>
    <mergeCell ref="B47:E47"/>
    <mergeCell ref="B72:E72"/>
    <mergeCell ref="B102:E102"/>
    <mergeCell ref="B119:E119"/>
  </mergeCells>
  <phoneticPr fontId="4" type="noConversion"/>
  <hyperlinks>
    <hyperlink ref="E123" r:id="rId1" xr:uid="{F8825A21-2A1B-4F79-B296-7AD417975BA7}"/>
    <hyperlink ref="E125" r:id="rId2" display="http://www.statistikbanken.dk/" xr:uid="{76B261D8-ADE4-42D3-AE36-A0DCEF167CC3}"/>
    <hyperlink ref="E11" r:id="rId3" location="/sirka/ovk" display="https://krl.dk/ - /sirka/ovk" xr:uid="{A9311AC9-9E1D-4F53-8C6B-7BCD701D6EF4}"/>
    <hyperlink ref="E12" r:id="rId4" location="/sirka/ovk" display="https://krl.dk/ - /sirka/ovk" xr:uid="{020EAE18-A50C-4DB4-A2BF-62390A7B5E35}"/>
    <hyperlink ref="E13" r:id="rId5" location="/sirka/ovk" display="https://krl.dk/ - /sirka/ovk" xr:uid="{05A33A09-557B-499A-88CB-AC6DC4A25573}"/>
    <hyperlink ref="E14" r:id="rId6" location="/sirka/ovk" display="https://krl.dk/ - /sirka/ovk" xr:uid="{317FC912-FF90-4B43-8F2A-55906210063A}"/>
    <hyperlink ref="E15" r:id="rId7" location="/sirka/ovk" display="https://krl.dk/ - /sirka/ovk" xr:uid="{ACB3495A-C903-41DA-8208-80B8EFB0BF40}"/>
    <hyperlink ref="E16" r:id="rId8" location="/sirka/ovk" display="https://krl.dk/ - /sirka/ovk" xr:uid="{562EC972-B451-4C14-BF08-406B150A0030}"/>
    <hyperlink ref="E17" r:id="rId9" location="/sirka/ovk" display="https://krl.dk/ - /sirka/ovk" xr:uid="{B5F39DDB-CA61-4AA2-9DFA-1769DE289A63}"/>
    <hyperlink ref="E18" r:id="rId10" location="/sirka/ovk" display="https://krl.dk/ - /sirka/ovk" xr:uid="{5478B35F-931B-4FB2-BED1-02875C47C85D}"/>
    <hyperlink ref="E19" r:id="rId11" location="/sirka/ovk" display="https://krl.dk/ - /sirka/ovk" xr:uid="{0F5B500A-AED7-4A18-9DBD-19D5A289F5C1}"/>
    <hyperlink ref="E20" r:id="rId12" location="/sirka/ovk" display="https://krl.dk/ - /sirka/ovk" xr:uid="{01B5E5FE-FD7A-4B8D-9DE4-D96636F53079}"/>
    <hyperlink ref="E21" r:id="rId13" location="/sirka/ovk" display="https://krl.dk/ - /sirka/ovk" xr:uid="{CD986E92-EA8F-433A-A87C-71A08DACB05E}"/>
    <hyperlink ref="E22" r:id="rId14" location="/sirka/ovk" display="https://krl.dk/ - /sirka/ovk" xr:uid="{B099AAE5-2371-48D6-B547-0C959D922C64}"/>
    <hyperlink ref="E23" r:id="rId15" location="/sirka/ovk" display="https://krl.dk/ - /sirka/ovk" xr:uid="{BED58721-2FDA-4A48-BEDC-43625DC43BFA}"/>
    <hyperlink ref="E24" r:id="rId16" location="/sirka/ovk" display="https://krl.dk/ - /sirka/ovk" xr:uid="{FB46CB5F-0E38-4E11-8F9A-DD77FF495510}"/>
    <hyperlink ref="E25" r:id="rId17" location="/sirka/ovk" display="https://krl.dk/ - /sirka/ovk" xr:uid="{31636A5B-F36D-4DB9-AB5D-64A4332F3FD5}"/>
    <hyperlink ref="E26" r:id="rId18" location="/sirka/ovk" display="https://krl.dk/ - /sirka/ovk" xr:uid="{4DC18381-26A6-4501-A284-18D28D26E56B}"/>
    <hyperlink ref="E27" r:id="rId19" location="/sirka/ovk" display="https://krl.dk/ - /sirka/ovk" xr:uid="{9DC16344-3C88-4200-9135-9C4B3BAA6FDD}"/>
    <hyperlink ref="E28" r:id="rId20" location="/sirka/ovk" display="https://krl.dk/ - /sirka/ovk" xr:uid="{9A7F0532-3A3A-4FD5-8F81-70FED1AAC864}"/>
    <hyperlink ref="E29" r:id="rId21" location="/sirka/ovk" display="https://krl.dk/ - /sirka/ovk" xr:uid="{B37253B0-58A0-4E5B-A6A4-F97CE29F88B7}"/>
    <hyperlink ref="E30" r:id="rId22" location="/sirka/ovk" display="https://krl.dk/ - /sirka/ovk" xr:uid="{064D4C42-B1CE-49D1-9A86-8FB7B143381B}"/>
    <hyperlink ref="E31" r:id="rId23" location="/sirka/ovk" display="https://krl.dk/ - /sirka/ovk" xr:uid="{2A87F8E5-1B9C-47FA-8415-A9ED90C34BD6}"/>
    <hyperlink ref="E34" r:id="rId24" display="DRG-takster 2020" xr:uid="{590A3CD5-5E44-426D-B82A-7080C8D99C80}"/>
    <hyperlink ref="E49" r:id="rId25" xr:uid="{8333B692-F4D7-4109-B832-1E9879809A94}"/>
    <hyperlink ref="E87" r:id="rId26" xr:uid="{480BF2FC-BC8B-425D-BD77-A925BF096B6E}"/>
    <hyperlink ref="E95" r:id="rId27" xr:uid="{E7D3640D-F359-4901-BB09-B25D1C33D8B8}"/>
    <hyperlink ref="E105" r:id="rId28" location="/sirka/ovk" display="https://krl.dk/ - /sirka/ovk" xr:uid="{F0A4EAEC-4C82-4285-B1B3-D7D6B8B83532}"/>
    <hyperlink ref="E106" r:id="rId29" location="/sirka/ovk" display="https://krl.dk/ - /sirka/ovk" xr:uid="{1EE98A04-058C-4591-8265-7A329ED90E50}"/>
    <hyperlink ref="E107" r:id="rId30" location="/sirka/ovk" display="https://krl.dk/ - /sirka/ovk" xr:uid="{78750A8A-2CE3-4F86-A2C2-FD54349950E3}"/>
    <hyperlink ref="E108" r:id="rId31" location="/sirka/ovk" display="https://krl.dk/ - /sirka/ovk" xr:uid="{3A5B40D8-6E20-4372-868D-9168ACA5FA3A}"/>
    <hyperlink ref="E109" r:id="rId32" location="/sirka/ovk" display="https://krl.dk/ - /sirka/ovk" xr:uid="{5469C078-C66E-4413-84AD-AC6B2155A8E0}"/>
    <hyperlink ref="E110" r:id="rId33" location="/sirka/ovk" display="https://krl.dk/ - /sirka/ovk" xr:uid="{66BF8999-5F4B-4F97-9314-E71E792A8563}"/>
    <hyperlink ref="E111" r:id="rId34" location="/sirka/ovk" display="https://krl.dk/ - /sirka/ovk" xr:uid="{4424BD97-DC69-43D2-8C40-F6D02059D10A}"/>
    <hyperlink ref="E112" r:id="rId35" location="/sirka/ovk" display="https://krl.dk/ - /sirka/ovk" xr:uid="{8ABCD896-DB24-4937-A08B-4C6912AAE493}"/>
    <hyperlink ref="E113" r:id="rId36" location="/sirka/ovk" display="https://krl.dk/ - /sirka/ovk" xr:uid="{6C17AC5E-05EF-46A7-8819-4C0A07055F16}"/>
    <hyperlink ref="E114" r:id="rId37" location="/sirka/ovk" display="https://krl.dk/ - /sirka/ovk" xr:uid="{065335B0-2262-4BE0-9E3D-DFA5C16F90C8}"/>
    <hyperlink ref="E115" r:id="rId38" location="/sirka/ovk" display="https://krl.dk/ - /sirka/ovk" xr:uid="{607A2E56-FF82-4933-B41E-A5EC1EB0B863}"/>
    <hyperlink ref="E116" r:id="rId39" location="/sirka/ovk" display="https://krl.dk/ - /sirka/ovk" xr:uid="{5FD71062-4D1D-408B-8C08-F5E95C0F6153}"/>
    <hyperlink ref="E117" r:id="rId40" location="/sirka/ovk" display="https://krl.dk/ - /sirka/ovk" xr:uid="{4E029E65-FC0C-41CB-A400-81039FCE3C3D}"/>
    <hyperlink ref="E118" r:id="rId41" xr:uid="{8872CBB3-9E94-4F43-8B27-72D23B865AE4}"/>
    <hyperlink ref="E120" r:id="rId42" display="http://www.statistikbanken.dk/" xr:uid="{B58BF09E-94F5-4E36-992F-40A33419DF46}"/>
    <hyperlink ref="E74" r:id="rId43" xr:uid="{8FCBEFE4-20D8-4AC2-8FC9-EF200901903F}"/>
    <hyperlink ref="E81" r:id="rId44" xr:uid="{5A2AE5FB-F15A-48C1-8F44-00D3D7B905D4}"/>
    <hyperlink ref="E88:E93" r:id="rId45" display="Takstkort 14B" xr:uid="{4C26FDC5-01A1-4E18-941E-D83CE6119696}"/>
    <hyperlink ref="E82:E85" r:id="rId46" display="Takstkort 20C" xr:uid="{C9B26CF9-A31E-4304-B18D-7E81BF8CF32E}"/>
    <hyperlink ref="E75:E79" r:id="rId47" display="Takstkort 21A" xr:uid="{D3CF494E-A305-42C5-8AAE-8D7397764B84}"/>
    <hyperlink ref="E96:E101" r:id="rId48" display="Takstkort 28A" xr:uid="{D30EB231-68B6-43F3-A1E2-AFEFC8B1809E}"/>
    <hyperlink ref="E50:E60" r:id="rId49" display="Honorartabel" xr:uid="{1BA83D0A-CDA0-40E2-8ACA-C586AC27732A}"/>
    <hyperlink ref="E62" r:id="rId50" xr:uid="{EC57D301-BE91-4738-B462-BAB098CC2B9F}"/>
    <hyperlink ref="E68" r:id="rId51" xr:uid="{0CAF0E34-347F-40E2-89FB-7461CD390DCC}"/>
    <hyperlink ref="E63:E66" r:id="rId52" display="Honorartabel" xr:uid="{2544C930-C229-483E-896C-4B29596C6B73}"/>
    <hyperlink ref="E69:E71" r:id="rId53" display="Honorartabel" xr:uid="{BC4BA78C-CE4E-4FEB-9515-D8B1E626B383}"/>
    <hyperlink ref="E35:E42" r:id="rId54" display="DRG-takster 2020" xr:uid="{AC595980-10D2-4102-9D00-2045F93549E2}"/>
    <hyperlink ref="E42" r:id="rId55" xr:uid="{7760B004-B340-493C-90FE-BB8BC82595F5}"/>
    <hyperlink ref="E44" r:id="rId56" display="https://sundhedsdatastyrelsen.dk/-/media/sds/filer/finansiering-og-afregning/takster/2020/psykiatritakster-2020.xlsx" xr:uid="{6827B326-A1C1-4D31-8CDD-A8D5464D9BCC}"/>
    <hyperlink ref="E45" r:id="rId57" display="https://sundhedsdatastyrelsen.dk/-/media/sds/filer/finansiering-og-afregning/takster/2020/psykiatritakster-2020.xlsx" xr:uid="{9622DDE5-E3DE-47A8-BCA6-A6A721DACEA4}"/>
    <hyperlink ref="E46" r:id="rId58" display="https://sundhedsdatastyrelsen.dk/-/media/sds/filer/finansiering-og-afregning/takster/2020/psykiatritakster-2020.xlsx" xr:uid="{35F7D577-B197-4AFB-8872-134F3AA61B6B}"/>
  </hyperlinks>
  <pageMargins left="0.7" right="0.7" top="0.75" bottom="0.75" header="0.3" footer="0.3"/>
  <pageSetup paperSize="9" orientation="portrait" r:id="rId59"/>
  <drawing r:id="rId6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21273-285B-4D57-A8F6-3BB90ED37E29}">
  <sheetPr>
    <tabColor theme="0" tint="-0.499984740745262"/>
  </sheetPr>
  <dimension ref="A1:G960"/>
  <sheetViews>
    <sheetView zoomScaleNormal="100" workbookViewId="0">
      <pane ySplit="1" topLeftCell="A13" activePane="bottomLeft" state="frozen"/>
      <selection pane="bottomLeft" activeCell="H13" sqref="H13"/>
    </sheetView>
  </sheetViews>
  <sheetFormatPr defaultColWidth="11.44140625" defaultRowHeight="12" x14ac:dyDescent="0.2"/>
  <cols>
    <col min="1" max="2" width="11.6640625" style="126" bestFit="1" customWidth="1"/>
    <col min="3" max="3" width="112.44140625" style="126" customWidth="1"/>
    <col min="4" max="5" width="13.6640625" style="126" bestFit="1" customWidth="1"/>
    <col min="6" max="6" width="20.6640625" style="126" bestFit="1" customWidth="1"/>
    <col min="7" max="7" width="32.6640625" style="126" bestFit="1" customWidth="1"/>
    <col min="8" max="16384" width="11.44140625" style="126"/>
  </cols>
  <sheetData>
    <row r="1" spans="1:7" ht="14.4" x14ac:dyDescent="0.3">
      <c r="A1" s="134" t="s">
        <v>328</v>
      </c>
      <c r="B1" s="134" t="s">
        <v>329</v>
      </c>
      <c r="C1" s="134" t="s">
        <v>330</v>
      </c>
      <c r="D1" s="134" t="s">
        <v>331</v>
      </c>
      <c r="E1" s="134" t="s">
        <v>332</v>
      </c>
      <c r="F1" s="134" t="s">
        <v>333</v>
      </c>
      <c r="G1" s="134" t="s">
        <v>334</v>
      </c>
    </row>
    <row r="2" spans="1:7" ht="14.4" x14ac:dyDescent="0.3">
      <c r="A2" s="135" t="s">
        <v>335</v>
      </c>
      <c r="B2" s="135" t="s">
        <v>335</v>
      </c>
      <c r="C2" s="135" t="s">
        <v>336</v>
      </c>
      <c r="D2" s="136">
        <v>43132</v>
      </c>
      <c r="E2" s="136">
        <v>43235</v>
      </c>
      <c r="F2" s="136">
        <v>12</v>
      </c>
      <c r="G2" s="135" t="s">
        <v>337</v>
      </c>
    </row>
    <row r="3" spans="1:7" ht="14.4" x14ac:dyDescent="0.3">
      <c r="A3" s="137" t="s">
        <v>338</v>
      </c>
      <c r="B3" s="137" t="s">
        <v>338</v>
      </c>
      <c r="C3" s="137" t="s">
        <v>339</v>
      </c>
      <c r="D3" s="138">
        <v>45313</v>
      </c>
      <c r="E3" s="138">
        <v>66938</v>
      </c>
      <c r="F3" s="138">
        <v>11</v>
      </c>
      <c r="G3" s="137" t="s">
        <v>337</v>
      </c>
    </row>
    <row r="4" spans="1:7" ht="14.4" x14ac:dyDescent="0.3">
      <c r="A4" s="135" t="s">
        <v>340</v>
      </c>
      <c r="B4" s="135" t="s">
        <v>340</v>
      </c>
      <c r="C4" s="135" t="s">
        <v>341</v>
      </c>
      <c r="D4" s="136">
        <v>67383</v>
      </c>
      <c r="E4" s="136">
        <v>56139</v>
      </c>
      <c r="F4" s="136">
        <v>22</v>
      </c>
      <c r="G4" s="135" t="s">
        <v>337</v>
      </c>
    </row>
    <row r="5" spans="1:7" ht="14.4" x14ac:dyDescent="0.3">
      <c r="A5" s="137" t="s">
        <v>342</v>
      </c>
      <c r="B5" s="137" t="s">
        <v>342</v>
      </c>
      <c r="C5" s="137" t="s">
        <v>343</v>
      </c>
      <c r="D5" s="138">
        <v>28237</v>
      </c>
      <c r="E5" s="138">
        <v>26263</v>
      </c>
      <c r="F5" s="138">
        <v>6</v>
      </c>
      <c r="G5" s="137" t="s">
        <v>337</v>
      </c>
    </row>
    <row r="6" spans="1:7" ht="28.8" x14ac:dyDescent="0.3">
      <c r="A6" s="135" t="s">
        <v>344</v>
      </c>
      <c r="B6" s="135" t="s">
        <v>344</v>
      </c>
      <c r="C6" s="139" t="s">
        <v>345</v>
      </c>
      <c r="D6" s="136">
        <v>36752</v>
      </c>
      <c r="E6" s="136">
        <v>35469</v>
      </c>
      <c r="F6" s="136">
        <v>9</v>
      </c>
      <c r="G6" s="135" t="s">
        <v>337</v>
      </c>
    </row>
    <row r="7" spans="1:7" ht="14.4" x14ac:dyDescent="0.3">
      <c r="A7" s="137" t="s">
        <v>346</v>
      </c>
      <c r="B7" s="137" t="s">
        <v>346</v>
      </c>
      <c r="C7" s="137" t="s">
        <v>347</v>
      </c>
      <c r="D7" s="138">
        <v>33190</v>
      </c>
      <c r="E7" s="138">
        <v>29959</v>
      </c>
      <c r="F7" s="138">
        <v>11</v>
      </c>
      <c r="G7" s="137" t="s">
        <v>337</v>
      </c>
    </row>
    <row r="8" spans="1:7" ht="14.4" x14ac:dyDescent="0.3">
      <c r="A8" s="135" t="s">
        <v>348</v>
      </c>
      <c r="B8" s="135" t="s">
        <v>348</v>
      </c>
      <c r="C8" s="135" t="s">
        <v>349</v>
      </c>
      <c r="D8" s="136">
        <v>34694</v>
      </c>
      <c r="E8" s="136">
        <v>40774</v>
      </c>
      <c r="F8" s="136">
        <v>9</v>
      </c>
      <c r="G8" s="135" t="s">
        <v>337</v>
      </c>
    </row>
    <row r="9" spans="1:7" ht="14.4" x14ac:dyDescent="0.3">
      <c r="A9" s="137" t="s">
        <v>350</v>
      </c>
      <c r="B9" s="137" t="s">
        <v>350</v>
      </c>
      <c r="C9" s="137" t="s">
        <v>351</v>
      </c>
      <c r="D9" s="138">
        <v>16242</v>
      </c>
      <c r="E9" s="138">
        <v>12017</v>
      </c>
      <c r="F9" s="138">
        <v>1</v>
      </c>
      <c r="G9" s="140"/>
    </row>
    <row r="10" spans="1:7" ht="14.4" x14ac:dyDescent="0.3">
      <c r="A10" s="135" t="s">
        <v>352</v>
      </c>
      <c r="B10" s="135" t="s">
        <v>352</v>
      </c>
      <c r="C10" s="135" t="s">
        <v>353</v>
      </c>
      <c r="D10" s="136">
        <v>3826</v>
      </c>
      <c r="E10" s="136">
        <v>3122</v>
      </c>
      <c r="F10" s="136">
        <v>1</v>
      </c>
      <c r="G10" s="141"/>
    </row>
    <row r="11" spans="1:7" ht="14.4" x14ac:dyDescent="0.3">
      <c r="A11" s="137" t="s">
        <v>354</v>
      </c>
      <c r="B11" s="137" t="s">
        <v>354</v>
      </c>
      <c r="C11" s="137" t="s">
        <v>355</v>
      </c>
      <c r="D11" s="138">
        <v>21821</v>
      </c>
      <c r="E11" s="138">
        <v>19550</v>
      </c>
      <c r="F11" s="138">
        <v>4</v>
      </c>
      <c r="G11" s="137" t="s">
        <v>337</v>
      </c>
    </row>
    <row r="12" spans="1:7" ht="14.4" x14ac:dyDescent="0.3">
      <c r="A12" s="135" t="s">
        <v>356</v>
      </c>
      <c r="B12" s="135" t="s">
        <v>356</v>
      </c>
      <c r="C12" s="135" t="s">
        <v>357</v>
      </c>
      <c r="D12" s="136">
        <v>34693</v>
      </c>
      <c r="E12" s="136">
        <v>28866</v>
      </c>
      <c r="F12" s="136">
        <v>9</v>
      </c>
      <c r="G12" s="135" t="s">
        <v>337</v>
      </c>
    </row>
    <row r="13" spans="1:7" ht="14.4" x14ac:dyDescent="0.3">
      <c r="A13" s="137" t="s">
        <v>358</v>
      </c>
      <c r="B13" s="137" t="s">
        <v>358</v>
      </c>
      <c r="C13" s="137" t="s">
        <v>359</v>
      </c>
      <c r="D13" s="138">
        <v>5387</v>
      </c>
      <c r="E13" s="138">
        <v>4536</v>
      </c>
      <c r="F13" s="138">
        <v>1</v>
      </c>
      <c r="G13" s="140"/>
    </row>
    <row r="14" spans="1:7" ht="28.8" x14ac:dyDescent="0.3">
      <c r="A14" s="135" t="s">
        <v>360</v>
      </c>
      <c r="B14" s="135" t="s">
        <v>360</v>
      </c>
      <c r="C14" s="139" t="s">
        <v>361</v>
      </c>
      <c r="D14" s="136">
        <v>20078</v>
      </c>
      <c r="E14" s="136">
        <v>20374</v>
      </c>
      <c r="F14" s="136">
        <v>4</v>
      </c>
      <c r="G14" s="135" t="s">
        <v>337</v>
      </c>
    </row>
    <row r="15" spans="1:7" ht="14.4" x14ac:dyDescent="0.3">
      <c r="A15" s="137" t="s">
        <v>362</v>
      </c>
      <c r="B15" s="137" t="s">
        <v>362</v>
      </c>
      <c r="C15" s="137" t="s">
        <v>363</v>
      </c>
      <c r="D15" s="138">
        <v>11149</v>
      </c>
      <c r="E15" s="138">
        <v>9116</v>
      </c>
      <c r="F15" s="138">
        <v>1</v>
      </c>
      <c r="G15" s="140"/>
    </row>
    <row r="16" spans="1:7" ht="14.4" x14ac:dyDescent="0.3">
      <c r="A16" s="135" t="s">
        <v>364</v>
      </c>
      <c r="B16" s="135" t="s">
        <v>364</v>
      </c>
      <c r="C16" s="135" t="s">
        <v>365</v>
      </c>
      <c r="D16" s="136">
        <v>36006</v>
      </c>
      <c r="E16" s="136">
        <v>26027</v>
      </c>
      <c r="F16" s="136">
        <v>11</v>
      </c>
      <c r="G16" s="135" t="s">
        <v>337</v>
      </c>
    </row>
    <row r="17" spans="1:7" ht="14.4" x14ac:dyDescent="0.3">
      <c r="A17" s="137" t="s">
        <v>366</v>
      </c>
      <c r="B17" s="137" t="s">
        <v>366</v>
      </c>
      <c r="C17" s="137" t="s">
        <v>367</v>
      </c>
      <c r="D17" s="138">
        <v>3283</v>
      </c>
      <c r="E17" s="138">
        <v>2932</v>
      </c>
      <c r="F17" s="138">
        <v>1</v>
      </c>
      <c r="G17" s="140"/>
    </row>
    <row r="18" spans="1:7" ht="14.4" x14ac:dyDescent="0.3">
      <c r="A18" s="135" t="s">
        <v>368</v>
      </c>
      <c r="B18" s="135" t="s">
        <v>368</v>
      </c>
      <c r="C18" s="135" t="s">
        <v>369</v>
      </c>
      <c r="D18" s="136">
        <v>24168</v>
      </c>
      <c r="E18" s="136">
        <v>22708</v>
      </c>
      <c r="F18" s="136">
        <v>6</v>
      </c>
      <c r="G18" s="135" t="s">
        <v>337</v>
      </c>
    </row>
    <row r="19" spans="1:7" ht="14.4" x14ac:dyDescent="0.3">
      <c r="A19" s="137" t="s">
        <v>370</v>
      </c>
      <c r="B19" s="137" t="s">
        <v>370</v>
      </c>
      <c r="C19" s="137" t="s">
        <v>371</v>
      </c>
      <c r="D19" s="138">
        <v>24572</v>
      </c>
      <c r="E19" s="138">
        <v>21318</v>
      </c>
      <c r="F19" s="138">
        <v>6</v>
      </c>
      <c r="G19" s="137" t="s">
        <v>337</v>
      </c>
    </row>
    <row r="20" spans="1:7" ht="14.4" x14ac:dyDescent="0.3">
      <c r="A20" s="135" t="s">
        <v>372</v>
      </c>
      <c r="B20" s="135" t="s">
        <v>372</v>
      </c>
      <c r="C20" s="135" t="s">
        <v>373</v>
      </c>
      <c r="D20" s="136">
        <v>3618</v>
      </c>
      <c r="E20" s="136">
        <v>3353</v>
      </c>
      <c r="F20" s="136">
        <v>1</v>
      </c>
      <c r="G20" s="135" t="s">
        <v>374</v>
      </c>
    </row>
    <row r="21" spans="1:7" ht="14.4" x14ac:dyDescent="0.3">
      <c r="A21" s="137" t="s">
        <v>375</v>
      </c>
      <c r="B21" s="137" t="s">
        <v>375</v>
      </c>
      <c r="C21" s="137" t="s">
        <v>376</v>
      </c>
      <c r="D21" s="138">
        <v>2515</v>
      </c>
      <c r="E21" s="138">
        <v>2298</v>
      </c>
      <c r="F21" s="138">
        <v>1</v>
      </c>
      <c r="G21" s="137" t="s">
        <v>374</v>
      </c>
    </row>
    <row r="22" spans="1:7" ht="14.4" x14ac:dyDescent="0.3">
      <c r="A22" s="135" t="s">
        <v>377</v>
      </c>
      <c r="B22" s="135" t="s">
        <v>377</v>
      </c>
      <c r="C22" s="135" t="s">
        <v>378</v>
      </c>
      <c r="D22" s="136">
        <v>185353</v>
      </c>
      <c r="E22" s="136">
        <v>169361</v>
      </c>
      <c r="F22" s="136">
        <v>13</v>
      </c>
      <c r="G22" s="141"/>
    </row>
    <row r="23" spans="1:7" ht="14.4" x14ac:dyDescent="0.3">
      <c r="A23" s="137" t="s">
        <v>379</v>
      </c>
      <c r="B23" s="137" t="s">
        <v>379</v>
      </c>
      <c r="C23" s="137" t="s">
        <v>380</v>
      </c>
      <c r="D23" s="138">
        <v>79518</v>
      </c>
      <c r="E23" s="138">
        <v>94052</v>
      </c>
      <c r="F23" s="138">
        <v>12</v>
      </c>
      <c r="G23" s="140"/>
    </row>
    <row r="24" spans="1:7" ht="14.4" x14ac:dyDescent="0.3">
      <c r="A24" s="135" t="s">
        <v>381</v>
      </c>
      <c r="B24" s="135" t="s">
        <v>381</v>
      </c>
      <c r="C24" s="135" t="s">
        <v>382</v>
      </c>
      <c r="D24" s="136">
        <v>62659</v>
      </c>
      <c r="E24" s="136">
        <v>67365</v>
      </c>
      <c r="F24" s="136">
        <v>7</v>
      </c>
      <c r="G24" s="141"/>
    </row>
    <row r="25" spans="1:7" ht="14.4" x14ac:dyDescent="0.3">
      <c r="A25" s="137" t="s">
        <v>383</v>
      </c>
      <c r="B25" s="137" t="s">
        <v>383</v>
      </c>
      <c r="C25" s="137" t="s">
        <v>384</v>
      </c>
      <c r="D25" s="138">
        <v>5074</v>
      </c>
      <c r="E25" s="138">
        <v>4527</v>
      </c>
      <c r="F25" s="138">
        <v>1</v>
      </c>
      <c r="G25" s="140"/>
    </row>
    <row r="26" spans="1:7" ht="28.8" x14ac:dyDescent="0.3">
      <c r="A26" s="135" t="s">
        <v>385</v>
      </c>
      <c r="B26" s="135" t="s">
        <v>385</v>
      </c>
      <c r="C26" s="139" t="s">
        <v>386</v>
      </c>
      <c r="D26" s="136">
        <v>79067</v>
      </c>
      <c r="E26" s="136">
        <v>52631</v>
      </c>
      <c r="F26" s="136">
        <v>9</v>
      </c>
      <c r="G26" s="141"/>
    </row>
    <row r="27" spans="1:7" ht="28.8" x14ac:dyDescent="0.3">
      <c r="A27" s="137" t="s">
        <v>387</v>
      </c>
      <c r="B27" s="137" t="s">
        <v>387</v>
      </c>
      <c r="C27" s="142" t="s">
        <v>388</v>
      </c>
      <c r="D27" s="138">
        <v>24111</v>
      </c>
      <c r="E27" s="138">
        <v>19645</v>
      </c>
      <c r="F27" s="138">
        <v>1</v>
      </c>
      <c r="G27" s="140"/>
    </row>
    <row r="28" spans="1:7" ht="14.4" x14ac:dyDescent="0.3">
      <c r="A28" s="135" t="s">
        <v>389</v>
      </c>
      <c r="B28" s="135" t="s">
        <v>389</v>
      </c>
      <c r="C28" s="135" t="s">
        <v>390</v>
      </c>
      <c r="D28" s="136">
        <v>127276</v>
      </c>
      <c r="E28" s="136">
        <v>98302</v>
      </c>
      <c r="F28" s="136">
        <v>16</v>
      </c>
      <c r="G28" s="135" t="s">
        <v>337</v>
      </c>
    </row>
    <row r="29" spans="1:7" ht="14.4" x14ac:dyDescent="0.3">
      <c r="A29" s="137" t="s">
        <v>391</v>
      </c>
      <c r="B29" s="137" t="s">
        <v>391</v>
      </c>
      <c r="C29" s="137" t="s">
        <v>392</v>
      </c>
      <c r="D29" s="138">
        <v>61052</v>
      </c>
      <c r="E29" s="138">
        <v>62399</v>
      </c>
      <c r="F29" s="138">
        <v>17</v>
      </c>
      <c r="G29" s="137" t="s">
        <v>337</v>
      </c>
    </row>
    <row r="30" spans="1:7" ht="14.4" x14ac:dyDescent="0.3">
      <c r="A30" s="135" t="s">
        <v>393</v>
      </c>
      <c r="B30" s="135" t="s">
        <v>393</v>
      </c>
      <c r="C30" s="135" t="s">
        <v>394</v>
      </c>
      <c r="D30" s="136">
        <v>78014</v>
      </c>
      <c r="E30" s="136">
        <v>57384</v>
      </c>
      <c r="F30" s="136">
        <v>19</v>
      </c>
      <c r="G30" s="141"/>
    </row>
    <row r="31" spans="1:7" ht="14.4" x14ac:dyDescent="0.3">
      <c r="A31" s="137" t="s">
        <v>395</v>
      </c>
      <c r="B31" s="137" t="s">
        <v>395</v>
      </c>
      <c r="C31" s="137" t="s">
        <v>396</v>
      </c>
      <c r="D31" s="138">
        <v>13671</v>
      </c>
      <c r="E31" s="138">
        <v>13581</v>
      </c>
      <c r="F31" s="138">
        <v>1</v>
      </c>
      <c r="G31" s="140"/>
    </row>
    <row r="32" spans="1:7" ht="14.4" x14ac:dyDescent="0.3">
      <c r="A32" s="135" t="s">
        <v>241</v>
      </c>
      <c r="B32" s="135" t="s">
        <v>241</v>
      </c>
      <c r="C32" s="135" t="s">
        <v>240</v>
      </c>
      <c r="D32" s="136">
        <v>29044</v>
      </c>
      <c r="E32" s="136">
        <v>32320</v>
      </c>
      <c r="F32" s="136">
        <v>4</v>
      </c>
      <c r="G32" s="141"/>
    </row>
    <row r="33" spans="1:7" ht="14.4" x14ac:dyDescent="0.3">
      <c r="A33" s="137" t="s">
        <v>397</v>
      </c>
      <c r="B33" s="137" t="s">
        <v>397</v>
      </c>
      <c r="C33" s="137" t="s">
        <v>398</v>
      </c>
      <c r="D33" s="138">
        <v>64646</v>
      </c>
      <c r="E33" s="138">
        <v>62483</v>
      </c>
      <c r="F33" s="138">
        <v>4</v>
      </c>
      <c r="G33" s="140"/>
    </row>
    <row r="34" spans="1:7" ht="14.4" x14ac:dyDescent="0.3">
      <c r="A34" s="135" t="s">
        <v>399</v>
      </c>
      <c r="B34" s="135" t="s">
        <v>399</v>
      </c>
      <c r="C34" s="135" t="s">
        <v>400</v>
      </c>
      <c r="D34" s="136">
        <v>11688</v>
      </c>
      <c r="E34" s="136">
        <v>8896</v>
      </c>
      <c r="F34" s="136">
        <v>1</v>
      </c>
      <c r="G34" s="135" t="s">
        <v>374</v>
      </c>
    </row>
    <row r="35" spans="1:7" ht="14.4" x14ac:dyDescent="0.3">
      <c r="A35" s="137" t="s">
        <v>401</v>
      </c>
      <c r="B35" s="137" t="s">
        <v>401</v>
      </c>
      <c r="C35" s="137" t="s">
        <v>402</v>
      </c>
      <c r="D35" s="138">
        <v>2483</v>
      </c>
      <c r="E35" s="138">
        <v>2400</v>
      </c>
      <c r="F35" s="138">
        <v>1</v>
      </c>
      <c r="G35" s="137" t="s">
        <v>374</v>
      </c>
    </row>
    <row r="36" spans="1:7" ht="14.4" x14ac:dyDescent="0.3">
      <c r="A36" s="135" t="s">
        <v>232</v>
      </c>
      <c r="B36" s="135" t="s">
        <v>232</v>
      </c>
      <c r="C36" s="135" t="s">
        <v>231</v>
      </c>
      <c r="D36" s="136">
        <v>2627</v>
      </c>
      <c r="E36" s="136">
        <v>2352</v>
      </c>
      <c r="F36" s="136">
        <v>1</v>
      </c>
      <c r="G36" s="135" t="s">
        <v>374</v>
      </c>
    </row>
    <row r="37" spans="1:7" ht="14.4" x14ac:dyDescent="0.3">
      <c r="A37" s="137" t="s">
        <v>403</v>
      </c>
      <c r="B37" s="137" t="s">
        <v>403</v>
      </c>
      <c r="C37" s="137" t="s">
        <v>404</v>
      </c>
      <c r="D37" s="138">
        <v>6712</v>
      </c>
      <c r="E37" s="138">
        <v>4977</v>
      </c>
      <c r="F37" s="138">
        <v>1</v>
      </c>
      <c r="G37" s="137" t="s">
        <v>374</v>
      </c>
    </row>
    <row r="38" spans="1:7" ht="14.4" x14ac:dyDescent="0.3">
      <c r="A38" s="135" t="s">
        <v>405</v>
      </c>
      <c r="B38" s="135" t="s">
        <v>405</v>
      </c>
      <c r="C38" s="135" t="s">
        <v>406</v>
      </c>
      <c r="D38" s="136">
        <v>1095</v>
      </c>
      <c r="E38" s="136">
        <v>964</v>
      </c>
      <c r="F38" s="136">
        <v>1</v>
      </c>
      <c r="G38" s="141"/>
    </row>
    <row r="39" spans="1:7" ht="28.8" x14ac:dyDescent="0.3">
      <c r="A39" s="137" t="s">
        <v>407</v>
      </c>
      <c r="B39" s="137" t="s">
        <v>407</v>
      </c>
      <c r="C39" s="142" t="s">
        <v>408</v>
      </c>
      <c r="D39" s="138">
        <v>26121</v>
      </c>
      <c r="E39" s="138">
        <v>25247</v>
      </c>
      <c r="F39" s="138">
        <v>1</v>
      </c>
      <c r="G39" s="140"/>
    </row>
    <row r="40" spans="1:7" ht="28.8" x14ac:dyDescent="0.3">
      <c r="A40" s="135" t="s">
        <v>409</v>
      </c>
      <c r="B40" s="135" t="s">
        <v>409</v>
      </c>
      <c r="C40" s="139" t="s">
        <v>410</v>
      </c>
      <c r="D40" s="136">
        <v>19077</v>
      </c>
      <c r="E40" s="136">
        <v>18439</v>
      </c>
      <c r="F40" s="136">
        <v>1</v>
      </c>
      <c r="G40" s="141"/>
    </row>
    <row r="41" spans="1:7" ht="14.4" x14ac:dyDescent="0.3">
      <c r="A41" s="137" t="s">
        <v>411</v>
      </c>
      <c r="B41" s="137" t="s">
        <v>411</v>
      </c>
      <c r="C41" s="137" t="s">
        <v>412</v>
      </c>
      <c r="D41" s="138">
        <v>14588</v>
      </c>
      <c r="E41" s="138">
        <v>14100</v>
      </c>
      <c r="F41" s="138">
        <v>4</v>
      </c>
      <c r="G41" s="140"/>
    </row>
    <row r="42" spans="1:7" ht="14.4" x14ac:dyDescent="0.3">
      <c r="A42" s="135" t="s">
        <v>413</v>
      </c>
      <c r="B42" s="135" t="s">
        <v>413</v>
      </c>
      <c r="C42" s="135" t="s">
        <v>414</v>
      </c>
      <c r="D42" s="136">
        <v>20091</v>
      </c>
      <c r="E42" s="136">
        <v>19419</v>
      </c>
      <c r="F42" s="136">
        <v>1</v>
      </c>
      <c r="G42" s="141"/>
    </row>
    <row r="43" spans="1:7" ht="14.4" x14ac:dyDescent="0.3">
      <c r="A43" s="137" t="s">
        <v>415</v>
      </c>
      <c r="B43" s="137" t="s">
        <v>415</v>
      </c>
      <c r="C43" s="137" t="s">
        <v>416</v>
      </c>
      <c r="D43" s="138">
        <v>26012</v>
      </c>
      <c r="E43" s="138">
        <v>26627</v>
      </c>
      <c r="F43" s="138">
        <v>1</v>
      </c>
      <c r="G43" s="140"/>
    </row>
    <row r="44" spans="1:7" ht="14.4" x14ac:dyDescent="0.3">
      <c r="A44" s="135" t="s">
        <v>417</v>
      </c>
      <c r="B44" s="135" t="s">
        <v>417</v>
      </c>
      <c r="C44" s="135" t="s">
        <v>418</v>
      </c>
      <c r="D44" s="136">
        <v>23375</v>
      </c>
      <c r="E44" s="136">
        <v>22593</v>
      </c>
      <c r="F44" s="136">
        <v>1</v>
      </c>
      <c r="G44" s="141"/>
    </row>
    <row r="45" spans="1:7" ht="14.4" x14ac:dyDescent="0.3">
      <c r="A45" s="137" t="s">
        <v>419</v>
      </c>
      <c r="B45" s="137" t="s">
        <v>419</v>
      </c>
      <c r="C45" s="137" t="s">
        <v>420</v>
      </c>
      <c r="D45" s="138">
        <v>15928</v>
      </c>
      <c r="E45" s="138">
        <v>15395</v>
      </c>
      <c r="F45" s="138">
        <v>1</v>
      </c>
      <c r="G45" s="140"/>
    </row>
    <row r="46" spans="1:7" ht="28.8" x14ac:dyDescent="0.3">
      <c r="A46" s="135" t="s">
        <v>421</v>
      </c>
      <c r="B46" s="135" t="s">
        <v>421</v>
      </c>
      <c r="C46" s="139" t="s">
        <v>422</v>
      </c>
      <c r="D46" s="136">
        <v>11816</v>
      </c>
      <c r="E46" s="136">
        <v>15970</v>
      </c>
      <c r="F46" s="136">
        <v>1</v>
      </c>
      <c r="G46" s="141"/>
    </row>
    <row r="47" spans="1:7" ht="28.8" x14ac:dyDescent="0.3">
      <c r="A47" s="137" t="s">
        <v>423</v>
      </c>
      <c r="B47" s="137" t="s">
        <v>423</v>
      </c>
      <c r="C47" s="142" t="s">
        <v>424</v>
      </c>
      <c r="D47" s="138">
        <v>6888</v>
      </c>
      <c r="E47" s="138">
        <v>6658</v>
      </c>
      <c r="F47" s="138">
        <v>1</v>
      </c>
      <c r="G47" s="140"/>
    </row>
    <row r="48" spans="1:7" ht="28.8" x14ac:dyDescent="0.3">
      <c r="A48" s="135" t="s">
        <v>425</v>
      </c>
      <c r="B48" s="135" t="s">
        <v>425</v>
      </c>
      <c r="C48" s="139" t="s">
        <v>426</v>
      </c>
      <c r="D48" s="136">
        <v>12044</v>
      </c>
      <c r="E48" s="136">
        <v>11641</v>
      </c>
      <c r="F48" s="136">
        <v>1</v>
      </c>
      <c r="G48" s="141"/>
    </row>
    <row r="49" spans="1:7" ht="28.8" x14ac:dyDescent="0.3">
      <c r="A49" s="137" t="s">
        <v>427</v>
      </c>
      <c r="B49" s="137" t="s">
        <v>427</v>
      </c>
      <c r="C49" s="142" t="s">
        <v>428</v>
      </c>
      <c r="D49" s="138">
        <v>3660</v>
      </c>
      <c r="E49" s="138">
        <v>3103</v>
      </c>
      <c r="F49" s="138">
        <v>1</v>
      </c>
      <c r="G49" s="140"/>
    </row>
    <row r="50" spans="1:7" ht="28.8" x14ac:dyDescent="0.3">
      <c r="A50" s="135" t="s">
        <v>429</v>
      </c>
      <c r="B50" s="135" t="s">
        <v>429</v>
      </c>
      <c r="C50" s="139" t="s">
        <v>430</v>
      </c>
      <c r="D50" s="136">
        <v>8759</v>
      </c>
      <c r="E50" s="136">
        <v>14838</v>
      </c>
      <c r="F50" s="136">
        <v>1</v>
      </c>
      <c r="G50" s="141"/>
    </row>
    <row r="51" spans="1:7" ht="28.8" x14ac:dyDescent="0.3">
      <c r="A51" s="137" t="s">
        <v>431</v>
      </c>
      <c r="B51" s="137" t="s">
        <v>431</v>
      </c>
      <c r="C51" s="142" t="s">
        <v>432</v>
      </c>
      <c r="D51" s="138">
        <v>2828</v>
      </c>
      <c r="E51" s="138">
        <v>5007</v>
      </c>
      <c r="F51" s="138">
        <v>1</v>
      </c>
      <c r="G51" s="140"/>
    </row>
    <row r="52" spans="1:7" ht="14.4" x14ac:dyDescent="0.3">
      <c r="A52" s="135" t="s">
        <v>433</v>
      </c>
      <c r="B52" s="135" t="s">
        <v>433</v>
      </c>
      <c r="C52" s="135" t="s">
        <v>434</v>
      </c>
      <c r="D52" s="136">
        <v>3692</v>
      </c>
      <c r="E52" s="136">
        <v>5924</v>
      </c>
      <c r="F52" s="136">
        <v>1</v>
      </c>
      <c r="G52" s="141"/>
    </row>
    <row r="53" spans="1:7" ht="14.4" x14ac:dyDescent="0.3">
      <c r="A53" s="137" t="s">
        <v>435</v>
      </c>
      <c r="B53" s="137" t="s">
        <v>435</v>
      </c>
      <c r="C53" s="137" t="s">
        <v>436</v>
      </c>
      <c r="D53" s="138">
        <v>4513</v>
      </c>
      <c r="E53" s="138">
        <v>11057</v>
      </c>
      <c r="F53" s="138">
        <v>1</v>
      </c>
      <c r="G53" s="140"/>
    </row>
    <row r="54" spans="1:7" ht="14.4" x14ac:dyDescent="0.3">
      <c r="A54" s="135" t="s">
        <v>437</v>
      </c>
      <c r="B54" s="135" t="s">
        <v>437</v>
      </c>
      <c r="C54" s="135" t="s">
        <v>438</v>
      </c>
      <c r="D54" s="136">
        <v>1920</v>
      </c>
      <c r="E54" s="136">
        <v>3859</v>
      </c>
      <c r="F54" s="136">
        <v>1</v>
      </c>
      <c r="G54" s="141"/>
    </row>
    <row r="55" spans="1:7" ht="28.8" x14ac:dyDescent="0.3">
      <c r="A55" s="137" t="s">
        <v>439</v>
      </c>
      <c r="B55" s="137" t="s">
        <v>439</v>
      </c>
      <c r="C55" s="142" t="s">
        <v>440</v>
      </c>
      <c r="D55" s="138">
        <v>9631</v>
      </c>
      <c r="E55" s="138">
        <v>8882</v>
      </c>
      <c r="F55" s="138">
        <v>1</v>
      </c>
      <c r="G55" s="140"/>
    </row>
    <row r="56" spans="1:7" ht="28.8" x14ac:dyDescent="0.3">
      <c r="A56" s="135" t="s">
        <v>441</v>
      </c>
      <c r="B56" s="135" t="s">
        <v>441</v>
      </c>
      <c r="C56" s="139" t="s">
        <v>442</v>
      </c>
      <c r="D56" s="136">
        <v>2075</v>
      </c>
      <c r="E56" s="136">
        <v>3889</v>
      </c>
      <c r="F56" s="136">
        <v>1</v>
      </c>
      <c r="G56" s="141"/>
    </row>
    <row r="57" spans="1:7" ht="14.4" x14ac:dyDescent="0.3">
      <c r="A57" s="137" t="s">
        <v>443</v>
      </c>
      <c r="B57" s="137" t="s">
        <v>443</v>
      </c>
      <c r="C57" s="137" t="s">
        <v>444</v>
      </c>
      <c r="D57" s="138">
        <v>6015</v>
      </c>
      <c r="E57" s="138">
        <v>4059</v>
      </c>
      <c r="F57" s="138">
        <v>1</v>
      </c>
      <c r="G57" s="140"/>
    </row>
    <row r="58" spans="1:7" ht="14.4" x14ac:dyDescent="0.3">
      <c r="A58" s="135" t="s">
        <v>445</v>
      </c>
      <c r="B58" s="135" t="s">
        <v>445</v>
      </c>
      <c r="C58" s="135" t="s">
        <v>446</v>
      </c>
      <c r="D58" s="136">
        <v>8532</v>
      </c>
      <c r="E58" s="136">
        <v>6228</v>
      </c>
      <c r="F58" s="136">
        <v>1</v>
      </c>
      <c r="G58" s="141"/>
    </row>
    <row r="59" spans="1:7" ht="14.4" x14ac:dyDescent="0.3">
      <c r="A59" s="137" t="s">
        <v>447</v>
      </c>
      <c r="B59" s="137" t="s">
        <v>447</v>
      </c>
      <c r="C59" s="137" t="s">
        <v>448</v>
      </c>
      <c r="D59" s="138">
        <v>4696</v>
      </c>
      <c r="E59" s="138">
        <v>3036</v>
      </c>
      <c r="F59" s="138">
        <v>1</v>
      </c>
      <c r="G59" s="140"/>
    </row>
    <row r="60" spans="1:7" ht="14.4" x14ac:dyDescent="0.3">
      <c r="A60" s="135" t="s">
        <v>449</v>
      </c>
      <c r="B60" s="135" t="s">
        <v>449</v>
      </c>
      <c r="C60" s="135" t="s">
        <v>450</v>
      </c>
      <c r="D60" s="136">
        <v>4513</v>
      </c>
      <c r="E60" s="136">
        <v>5584</v>
      </c>
      <c r="F60" s="136">
        <v>1</v>
      </c>
      <c r="G60" s="141"/>
    </row>
    <row r="61" spans="1:7" ht="14.4" x14ac:dyDescent="0.3">
      <c r="A61" s="137" t="s">
        <v>451</v>
      </c>
      <c r="B61" s="137" t="s">
        <v>451</v>
      </c>
      <c r="C61" s="137" t="s">
        <v>452</v>
      </c>
      <c r="D61" s="138">
        <v>1913</v>
      </c>
      <c r="E61" s="138">
        <v>3698</v>
      </c>
      <c r="F61" s="138">
        <v>1</v>
      </c>
      <c r="G61" s="140"/>
    </row>
    <row r="62" spans="1:7" ht="14.4" x14ac:dyDescent="0.3">
      <c r="A62" s="135" t="s">
        <v>453</v>
      </c>
      <c r="B62" s="135" t="s">
        <v>453</v>
      </c>
      <c r="C62" s="135" t="s">
        <v>454</v>
      </c>
      <c r="D62" s="136">
        <v>1797</v>
      </c>
      <c r="E62" s="136">
        <v>2104</v>
      </c>
      <c r="F62" s="136">
        <v>1</v>
      </c>
      <c r="G62" s="141"/>
    </row>
    <row r="63" spans="1:7" ht="14.4" x14ac:dyDescent="0.3">
      <c r="A63" s="137" t="s">
        <v>455</v>
      </c>
      <c r="B63" s="137" t="s">
        <v>455</v>
      </c>
      <c r="C63" s="137" t="s">
        <v>456</v>
      </c>
      <c r="D63" s="138">
        <v>1315</v>
      </c>
      <c r="E63" s="138">
        <v>1028</v>
      </c>
      <c r="F63" s="138">
        <v>1</v>
      </c>
      <c r="G63" s="137" t="s">
        <v>374</v>
      </c>
    </row>
    <row r="64" spans="1:7" ht="28.8" x14ac:dyDescent="0.3">
      <c r="A64" s="135" t="s">
        <v>457</v>
      </c>
      <c r="B64" s="135" t="s">
        <v>457</v>
      </c>
      <c r="C64" s="139" t="s">
        <v>458</v>
      </c>
      <c r="D64" s="136">
        <v>7380</v>
      </c>
      <c r="E64" s="136">
        <v>7133</v>
      </c>
      <c r="F64" s="136">
        <v>1</v>
      </c>
      <c r="G64" s="135" t="s">
        <v>374</v>
      </c>
    </row>
    <row r="65" spans="1:7" ht="14.4" x14ac:dyDescent="0.3">
      <c r="A65" s="137" t="s">
        <v>459</v>
      </c>
      <c r="B65" s="137" t="s">
        <v>459</v>
      </c>
      <c r="C65" s="137" t="s">
        <v>460</v>
      </c>
      <c r="D65" s="138">
        <v>3442</v>
      </c>
      <c r="E65" s="138">
        <v>3327</v>
      </c>
      <c r="F65" s="138">
        <v>1</v>
      </c>
      <c r="G65" s="137" t="s">
        <v>374</v>
      </c>
    </row>
    <row r="66" spans="1:7" ht="14.4" x14ac:dyDescent="0.3">
      <c r="A66" s="135" t="s">
        <v>461</v>
      </c>
      <c r="B66" s="135" t="s">
        <v>461</v>
      </c>
      <c r="C66" s="135" t="s">
        <v>462</v>
      </c>
      <c r="D66" s="136">
        <v>2569</v>
      </c>
      <c r="E66" s="136">
        <v>2483</v>
      </c>
      <c r="F66" s="136">
        <v>1</v>
      </c>
      <c r="G66" s="135" t="s">
        <v>374</v>
      </c>
    </row>
    <row r="67" spans="1:7" ht="14.4" x14ac:dyDescent="0.3">
      <c r="A67" s="137" t="s">
        <v>463</v>
      </c>
      <c r="B67" s="137" t="s">
        <v>463</v>
      </c>
      <c r="C67" s="137" t="s">
        <v>464</v>
      </c>
      <c r="D67" s="138">
        <v>3244</v>
      </c>
      <c r="E67" s="138">
        <v>3135</v>
      </c>
      <c r="F67" s="138">
        <v>1</v>
      </c>
      <c r="G67" s="137" t="s">
        <v>374</v>
      </c>
    </row>
    <row r="68" spans="1:7" ht="14.4" x14ac:dyDescent="0.3">
      <c r="A68" s="135" t="s">
        <v>465</v>
      </c>
      <c r="B68" s="135" t="s">
        <v>465</v>
      </c>
      <c r="C68" s="135" t="s">
        <v>466</v>
      </c>
      <c r="D68" s="136">
        <v>2431</v>
      </c>
      <c r="E68" s="136">
        <v>2350</v>
      </c>
      <c r="F68" s="136">
        <v>1</v>
      </c>
      <c r="G68" s="135" t="s">
        <v>374</v>
      </c>
    </row>
    <row r="69" spans="1:7" ht="14.4" x14ac:dyDescent="0.3">
      <c r="A69" s="137" t="s">
        <v>467</v>
      </c>
      <c r="B69" s="137" t="s">
        <v>467</v>
      </c>
      <c r="C69" s="137" t="s">
        <v>468</v>
      </c>
      <c r="D69" s="138">
        <v>1613</v>
      </c>
      <c r="E69" s="138">
        <v>1559</v>
      </c>
      <c r="F69" s="138">
        <v>1</v>
      </c>
      <c r="G69" s="137" t="s">
        <v>374</v>
      </c>
    </row>
    <row r="70" spans="1:7" ht="28.8" x14ac:dyDescent="0.3">
      <c r="A70" s="135" t="s">
        <v>469</v>
      </c>
      <c r="B70" s="135" t="s">
        <v>469</v>
      </c>
      <c r="C70" s="139" t="s">
        <v>470</v>
      </c>
      <c r="D70" s="136">
        <v>36637</v>
      </c>
      <c r="E70" s="136">
        <v>34204</v>
      </c>
      <c r="F70" s="136">
        <v>11</v>
      </c>
      <c r="G70" s="135" t="s">
        <v>337</v>
      </c>
    </row>
    <row r="71" spans="1:7" ht="14.4" x14ac:dyDescent="0.3">
      <c r="A71" s="137" t="s">
        <v>471</v>
      </c>
      <c r="B71" s="137" t="s">
        <v>471</v>
      </c>
      <c r="C71" s="137" t="s">
        <v>472</v>
      </c>
      <c r="D71" s="138">
        <v>5926</v>
      </c>
      <c r="E71" s="138">
        <v>5091</v>
      </c>
      <c r="F71" s="138">
        <v>1</v>
      </c>
      <c r="G71" s="140"/>
    </row>
    <row r="72" spans="1:7" ht="14.4" x14ac:dyDescent="0.3">
      <c r="A72" s="135" t="s">
        <v>473</v>
      </c>
      <c r="B72" s="135" t="s">
        <v>473</v>
      </c>
      <c r="C72" s="135" t="s">
        <v>474</v>
      </c>
      <c r="D72" s="136">
        <v>17437</v>
      </c>
      <c r="E72" s="136">
        <v>9418</v>
      </c>
      <c r="F72" s="136">
        <v>4</v>
      </c>
      <c r="G72" s="135" t="s">
        <v>337</v>
      </c>
    </row>
    <row r="73" spans="1:7" ht="28.8" x14ac:dyDescent="0.3">
      <c r="A73" s="137" t="s">
        <v>475</v>
      </c>
      <c r="B73" s="137" t="s">
        <v>475</v>
      </c>
      <c r="C73" s="142" t="s">
        <v>476</v>
      </c>
      <c r="D73" s="138">
        <v>30677</v>
      </c>
      <c r="E73" s="138">
        <v>23756</v>
      </c>
      <c r="F73" s="138">
        <v>9</v>
      </c>
      <c r="G73" s="137" t="s">
        <v>337</v>
      </c>
    </row>
    <row r="74" spans="1:7" ht="28.8" x14ac:dyDescent="0.3">
      <c r="A74" s="135" t="s">
        <v>477</v>
      </c>
      <c r="B74" s="135" t="s">
        <v>477</v>
      </c>
      <c r="C74" s="139" t="s">
        <v>478</v>
      </c>
      <c r="D74" s="136">
        <v>19883</v>
      </c>
      <c r="E74" s="136">
        <v>15166</v>
      </c>
      <c r="F74" s="136">
        <v>4</v>
      </c>
      <c r="G74" s="135" t="s">
        <v>337</v>
      </c>
    </row>
    <row r="75" spans="1:7" ht="14.4" x14ac:dyDescent="0.3">
      <c r="A75" s="137" t="s">
        <v>479</v>
      </c>
      <c r="B75" s="137" t="s">
        <v>479</v>
      </c>
      <c r="C75" s="137" t="s">
        <v>480</v>
      </c>
      <c r="D75" s="138">
        <v>4956</v>
      </c>
      <c r="E75" s="138">
        <v>5277</v>
      </c>
      <c r="F75" s="138">
        <v>1</v>
      </c>
      <c r="G75" s="140"/>
    </row>
    <row r="76" spans="1:7" ht="14.4" x14ac:dyDescent="0.3">
      <c r="A76" s="135" t="s">
        <v>481</v>
      </c>
      <c r="B76" s="135" t="s">
        <v>481</v>
      </c>
      <c r="C76" s="135" t="s">
        <v>482</v>
      </c>
      <c r="D76" s="136">
        <v>8064</v>
      </c>
      <c r="E76" s="136">
        <v>7791</v>
      </c>
      <c r="F76" s="136">
        <v>1</v>
      </c>
      <c r="G76" s="141"/>
    </row>
    <row r="77" spans="1:7" ht="14.4" x14ac:dyDescent="0.3">
      <c r="A77" s="137" t="s">
        <v>483</v>
      </c>
      <c r="B77" s="137" t="s">
        <v>483</v>
      </c>
      <c r="C77" s="137" t="s">
        <v>484</v>
      </c>
      <c r="D77" s="138">
        <v>1323</v>
      </c>
      <c r="E77" s="138">
        <v>1147</v>
      </c>
      <c r="F77" s="138">
        <v>1</v>
      </c>
      <c r="G77" s="140"/>
    </row>
    <row r="78" spans="1:7" ht="14.4" x14ac:dyDescent="0.3">
      <c r="A78" s="135" t="s">
        <v>485</v>
      </c>
      <c r="B78" s="135" t="s">
        <v>485</v>
      </c>
      <c r="C78" s="135" t="s">
        <v>486</v>
      </c>
      <c r="D78" s="136">
        <v>1364</v>
      </c>
      <c r="E78" s="136">
        <v>1186</v>
      </c>
      <c r="F78" s="136">
        <v>1</v>
      </c>
      <c r="G78" s="141"/>
    </row>
    <row r="79" spans="1:7" ht="14.4" x14ac:dyDescent="0.3">
      <c r="A79" s="137" t="s">
        <v>487</v>
      </c>
      <c r="B79" s="137" t="s">
        <v>487</v>
      </c>
      <c r="C79" s="137" t="s">
        <v>488</v>
      </c>
      <c r="D79" s="138">
        <v>3761</v>
      </c>
      <c r="E79" s="138">
        <v>2624</v>
      </c>
      <c r="F79" s="138">
        <v>1</v>
      </c>
      <c r="G79" s="140"/>
    </row>
    <row r="80" spans="1:7" ht="14.4" x14ac:dyDescent="0.3">
      <c r="A80" s="135" t="s">
        <v>489</v>
      </c>
      <c r="B80" s="135" t="s">
        <v>489</v>
      </c>
      <c r="C80" s="135" t="s">
        <v>490</v>
      </c>
      <c r="D80" s="136">
        <v>3921</v>
      </c>
      <c r="E80" s="136">
        <v>2951</v>
      </c>
      <c r="F80" s="136">
        <v>1</v>
      </c>
      <c r="G80" s="141"/>
    </row>
    <row r="81" spans="1:7" ht="14.4" x14ac:dyDescent="0.3">
      <c r="A81" s="137" t="s">
        <v>491</v>
      </c>
      <c r="B81" s="137" t="s">
        <v>491</v>
      </c>
      <c r="C81" s="137" t="s">
        <v>492</v>
      </c>
      <c r="D81" s="138">
        <v>4314</v>
      </c>
      <c r="E81" s="138">
        <v>3594</v>
      </c>
      <c r="F81" s="138">
        <v>1</v>
      </c>
      <c r="G81" s="140"/>
    </row>
    <row r="82" spans="1:7" ht="14.4" x14ac:dyDescent="0.3">
      <c r="A82" s="135" t="s">
        <v>493</v>
      </c>
      <c r="B82" s="135" t="s">
        <v>493</v>
      </c>
      <c r="C82" s="135" t="s">
        <v>494</v>
      </c>
      <c r="D82" s="136">
        <v>2217</v>
      </c>
      <c r="E82" s="136">
        <v>1862</v>
      </c>
      <c r="F82" s="136">
        <v>1</v>
      </c>
      <c r="G82" s="135" t="s">
        <v>374</v>
      </c>
    </row>
    <row r="83" spans="1:7" ht="14.4" x14ac:dyDescent="0.3">
      <c r="A83" s="137" t="s">
        <v>495</v>
      </c>
      <c r="B83" s="137" t="s">
        <v>495</v>
      </c>
      <c r="C83" s="137" t="s">
        <v>496</v>
      </c>
      <c r="D83" s="138">
        <v>2828</v>
      </c>
      <c r="E83" s="138">
        <v>2366</v>
      </c>
      <c r="F83" s="138">
        <v>1</v>
      </c>
      <c r="G83" s="137" t="s">
        <v>374</v>
      </c>
    </row>
    <row r="84" spans="1:7" ht="14.4" x14ac:dyDescent="0.3">
      <c r="A84" s="135" t="s">
        <v>497</v>
      </c>
      <c r="B84" s="135" t="s">
        <v>497</v>
      </c>
      <c r="C84" s="135" t="s">
        <v>498</v>
      </c>
      <c r="D84" s="136">
        <v>313609</v>
      </c>
      <c r="E84" s="136">
        <v>328734</v>
      </c>
      <c r="F84" s="136">
        <v>1</v>
      </c>
      <c r="G84" s="141"/>
    </row>
    <row r="85" spans="1:7" ht="14.4" x14ac:dyDescent="0.3">
      <c r="A85" s="137" t="s">
        <v>499</v>
      </c>
      <c r="B85" s="137" t="s">
        <v>499</v>
      </c>
      <c r="C85" s="137" t="s">
        <v>500</v>
      </c>
      <c r="D85" s="138">
        <v>172424</v>
      </c>
      <c r="E85" s="138">
        <v>172105</v>
      </c>
      <c r="F85" s="138">
        <v>1</v>
      </c>
      <c r="G85" s="140"/>
    </row>
    <row r="86" spans="1:7" ht="14.4" x14ac:dyDescent="0.3">
      <c r="A86" s="135" t="s">
        <v>501</v>
      </c>
      <c r="B86" s="135" t="s">
        <v>501</v>
      </c>
      <c r="C86" s="135" t="s">
        <v>502</v>
      </c>
      <c r="D86" s="136">
        <v>131836</v>
      </c>
      <c r="E86" s="136">
        <v>128310</v>
      </c>
      <c r="F86" s="136">
        <v>23</v>
      </c>
      <c r="G86" s="141"/>
    </row>
    <row r="87" spans="1:7" ht="14.4" x14ac:dyDescent="0.3">
      <c r="A87" s="137" t="s">
        <v>503</v>
      </c>
      <c r="B87" s="137" t="s">
        <v>503</v>
      </c>
      <c r="C87" s="137" t="s">
        <v>504</v>
      </c>
      <c r="D87" s="138">
        <v>124626</v>
      </c>
      <c r="E87" s="138">
        <v>126583</v>
      </c>
      <c r="F87" s="138">
        <v>13</v>
      </c>
      <c r="G87" s="140"/>
    </row>
    <row r="88" spans="1:7" ht="14.4" x14ac:dyDescent="0.3">
      <c r="A88" s="135" t="s">
        <v>505</v>
      </c>
      <c r="B88" s="135" t="s">
        <v>505</v>
      </c>
      <c r="C88" s="135" t="s">
        <v>506</v>
      </c>
      <c r="D88" s="136">
        <v>101215</v>
      </c>
      <c r="E88" s="136">
        <v>79116</v>
      </c>
      <c r="F88" s="136">
        <v>11</v>
      </c>
      <c r="G88" s="135" t="s">
        <v>337</v>
      </c>
    </row>
    <row r="89" spans="1:7" ht="14.4" x14ac:dyDescent="0.3">
      <c r="A89" s="137" t="s">
        <v>507</v>
      </c>
      <c r="B89" s="137" t="s">
        <v>507</v>
      </c>
      <c r="C89" s="137" t="s">
        <v>508</v>
      </c>
      <c r="D89" s="138">
        <v>77494</v>
      </c>
      <c r="E89" s="138">
        <v>61029</v>
      </c>
      <c r="F89" s="138">
        <v>11</v>
      </c>
      <c r="G89" s="137" t="s">
        <v>337</v>
      </c>
    </row>
    <row r="90" spans="1:7" ht="14.4" x14ac:dyDescent="0.3">
      <c r="A90" s="135" t="s">
        <v>509</v>
      </c>
      <c r="B90" s="135" t="s">
        <v>509</v>
      </c>
      <c r="C90" s="135" t="s">
        <v>510</v>
      </c>
      <c r="D90" s="136">
        <v>36933</v>
      </c>
      <c r="E90" s="136">
        <v>32479</v>
      </c>
      <c r="F90" s="136">
        <v>4</v>
      </c>
      <c r="G90" s="135" t="s">
        <v>337</v>
      </c>
    </row>
    <row r="91" spans="1:7" ht="14.4" x14ac:dyDescent="0.3">
      <c r="A91" s="137" t="s">
        <v>511</v>
      </c>
      <c r="B91" s="137" t="s">
        <v>511</v>
      </c>
      <c r="C91" s="137" t="s">
        <v>512</v>
      </c>
      <c r="D91" s="138">
        <v>13014</v>
      </c>
      <c r="E91" s="138">
        <v>9222</v>
      </c>
      <c r="F91" s="138">
        <v>1</v>
      </c>
      <c r="G91" s="140"/>
    </row>
    <row r="92" spans="1:7" ht="14.4" x14ac:dyDescent="0.3">
      <c r="A92" s="135" t="s">
        <v>513</v>
      </c>
      <c r="B92" s="135" t="s">
        <v>513</v>
      </c>
      <c r="C92" s="135" t="s">
        <v>514</v>
      </c>
      <c r="D92" s="136">
        <v>107515</v>
      </c>
      <c r="E92" s="136">
        <v>59905</v>
      </c>
      <c r="F92" s="136">
        <v>4</v>
      </c>
      <c r="G92" s="141"/>
    </row>
    <row r="93" spans="1:7" ht="14.4" x14ac:dyDescent="0.3">
      <c r="A93" s="137" t="s">
        <v>515</v>
      </c>
      <c r="B93" s="137" t="s">
        <v>515</v>
      </c>
      <c r="C93" s="137" t="s">
        <v>516</v>
      </c>
      <c r="D93" s="138">
        <v>70499</v>
      </c>
      <c r="E93" s="138">
        <v>100041</v>
      </c>
      <c r="F93" s="138">
        <v>7</v>
      </c>
      <c r="G93" s="140"/>
    </row>
    <row r="94" spans="1:7" ht="14.4" x14ac:dyDescent="0.3">
      <c r="A94" s="135" t="s">
        <v>517</v>
      </c>
      <c r="B94" s="135" t="s">
        <v>517</v>
      </c>
      <c r="C94" s="135" t="s">
        <v>518</v>
      </c>
      <c r="D94" s="136">
        <v>53509</v>
      </c>
      <c r="E94" s="136">
        <v>51719</v>
      </c>
      <c r="F94" s="136">
        <v>4</v>
      </c>
      <c r="G94" s="141"/>
    </row>
    <row r="95" spans="1:7" ht="14.4" x14ac:dyDescent="0.3">
      <c r="A95" s="137" t="s">
        <v>519</v>
      </c>
      <c r="B95" s="137" t="s">
        <v>519</v>
      </c>
      <c r="C95" s="137" t="s">
        <v>520</v>
      </c>
      <c r="D95" s="138">
        <v>31318</v>
      </c>
      <c r="E95" s="138">
        <v>29578</v>
      </c>
      <c r="F95" s="138">
        <v>4</v>
      </c>
      <c r="G95" s="140"/>
    </row>
    <row r="96" spans="1:7" ht="14.4" x14ac:dyDescent="0.3">
      <c r="A96" s="135" t="s">
        <v>521</v>
      </c>
      <c r="B96" s="135" t="s">
        <v>521</v>
      </c>
      <c r="C96" s="135" t="s">
        <v>522</v>
      </c>
      <c r="D96" s="136">
        <v>36480</v>
      </c>
      <c r="E96" s="136">
        <v>34943</v>
      </c>
      <c r="F96" s="136">
        <v>1</v>
      </c>
      <c r="G96" s="141"/>
    </row>
    <row r="97" spans="1:7" ht="14.4" x14ac:dyDescent="0.3">
      <c r="A97" s="137" t="s">
        <v>523</v>
      </c>
      <c r="B97" s="137" t="s">
        <v>523</v>
      </c>
      <c r="C97" s="137" t="s">
        <v>524</v>
      </c>
      <c r="D97" s="138">
        <v>22753</v>
      </c>
      <c r="E97" s="138">
        <v>23002</v>
      </c>
      <c r="F97" s="138">
        <v>1</v>
      </c>
      <c r="G97" s="140"/>
    </row>
    <row r="98" spans="1:7" ht="14.4" x14ac:dyDescent="0.3">
      <c r="A98" s="135" t="s">
        <v>525</v>
      </c>
      <c r="B98" s="135" t="s">
        <v>525</v>
      </c>
      <c r="C98" s="135" t="s">
        <v>526</v>
      </c>
      <c r="D98" s="136">
        <v>13685</v>
      </c>
      <c r="E98" s="136">
        <v>13482</v>
      </c>
      <c r="F98" s="136">
        <v>1</v>
      </c>
      <c r="G98" s="141"/>
    </row>
    <row r="99" spans="1:7" ht="14.4" x14ac:dyDescent="0.3">
      <c r="A99" s="137" t="s">
        <v>527</v>
      </c>
      <c r="B99" s="137" t="s">
        <v>527</v>
      </c>
      <c r="C99" s="137" t="s">
        <v>528</v>
      </c>
      <c r="D99" s="138">
        <v>25681</v>
      </c>
      <c r="E99" s="138">
        <v>52663</v>
      </c>
      <c r="F99" s="138">
        <v>1</v>
      </c>
      <c r="G99" s="140"/>
    </row>
    <row r="100" spans="1:7" ht="14.4" x14ac:dyDescent="0.3">
      <c r="A100" s="135" t="s">
        <v>529</v>
      </c>
      <c r="B100" s="135" t="s">
        <v>529</v>
      </c>
      <c r="C100" s="135" t="s">
        <v>530</v>
      </c>
      <c r="D100" s="136">
        <v>22921</v>
      </c>
      <c r="E100" s="136">
        <v>40968</v>
      </c>
      <c r="F100" s="136">
        <v>1</v>
      </c>
      <c r="G100" s="141"/>
    </row>
    <row r="101" spans="1:7" ht="14.4" x14ac:dyDescent="0.3">
      <c r="A101" s="137" t="s">
        <v>531</v>
      </c>
      <c r="B101" s="137" t="s">
        <v>531</v>
      </c>
      <c r="C101" s="137" t="s">
        <v>532</v>
      </c>
      <c r="D101" s="138">
        <v>11049</v>
      </c>
      <c r="E101" s="138">
        <v>21863</v>
      </c>
      <c r="F101" s="138">
        <v>1</v>
      </c>
      <c r="G101" s="140"/>
    </row>
    <row r="102" spans="1:7" ht="14.4" x14ac:dyDescent="0.3">
      <c r="A102" s="135" t="s">
        <v>533</v>
      </c>
      <c r="B102" s="135" t="s">
        <v>533</v>
      </c>
      <c r="C102" s="135" t="s">
        <v>534</v>
      </c>
      <c r="D102" s="136">
        <v>3654</v>
      </c>
      <c r="E102" s="136">
        <v>6689</v>
      </c>
      <c r="F102" s="136">
        <v>1</v>
      </c>
      <c r="G102" s="141"/>
    </row>
    <row r="103" spans="1:7" ht="14.4" x14ac:dyDescent="0.3">
      <c r="A103" s="137" t="s">
        <v>535</v>
      </c>
      <c r="B103" s="137" t="s">
        <v>535</v>
      </c>
      <c r="C103" s="137" t="s">
        <v>536</v>
      </c>
      <c r="D103" s="138">
        <v>6166</v>
      </c>
      <c r="E103" s="138">
        <v>7850</v>
      </c>
      <c r="F103" s="138">
        <v>1</v>
      </c>
      <c r="G103" s="140"/>
    </row>
    <row r="104" spans="1:7" ht="14.4" x14ac:dyDescent="0.3">
      <c r="A104" s="135" t="s">
        <v>537</v>
      </c>
      <c r="B104" s="135" t="s">
        <v>537</v>
      </c>
      <c r="C104" s="135" t="s">
        <v>538</v>
      </c>
      <c r="D104" s="136">
        <v>36015</v>
      </c>
      <c r="E104" s="136">
        <v>27961</v>
      </c>
      <c r="F104" s="136">
        <v>1</v>
      </c>
      <c r="G104" s="141"/>
    </row>
    <row r="105" spans="1:7" ht="14.4" x14ac:dyDescent="0.3">
      <c r="A105" s="137" t="s">
        <v>539</v>
      </c>
      <c r="B105" s="137" t="s">
        <v>539</v>
      </c>
      <c r="C105" s="137" t="s">
        <v>540</v>
      </c>
      <c r="D105" s="138">
        <v>13022</v>
      </c>
      <c r="E105" s="138">
        <v>8338</v>
      </c>
      <c r="F105" s="138">
        <v>1</v>
      </c>
      <c r="G105" s="140"/>
    </row>
    <row r="106" spans="1:7" ht="14.4" x14ac:dyDescent="0.3">
      <c r="A106" s="135" t="s">
        <v>541</v>
      </c>
      <c r="B106" s="135" t="s">
        <v>541</v>
      </c>
      <c r="C106" s="135" t="s">
        <v>542</v>
      </c>
      <c r="D106" s="136">
        <v>8364</v>
      </c>
      <c r="E106" s="136">
        <v>8882</v>
      </c>
      <c r="F106" s="136">
        <v>1</v>
      </c>
      <c r="G106" s="141"/>
    </row>
    <row r="107" spans="1:7" ht="14.4" x14ac:dyDescent="0.3">
      <c r="A107" s="137" t="s">
        <v>543</v>
      </c>
      <c r="B107" s="137" t="s">
        <v>543</v>
      </c>
      <c r="C107" s="137" t="s">
        <v>544</v>
      </c>
      <c r="D107" s="138">
        <v>35068</v>
      </c>
      <c r="E107" s="138">
        <v>29053</v>
      </c>
      <c r="F107" s="138">
        <v>6</v>
      </c>
      <c r="G107" s="137" t="s">
        <v>337</v>
      </c>
    </row>
    <row r="108" spans="1:7" ht="14.4" x14ac:dyDescent="0.3">
      <c r="A108" s="135" t="s">
        <v>545</v>
      </c>
      <c r="B108" s="135" t="s">
        <v>545</v>
      </c>
      <c r="C108" s="135" t="s">
        <v>546</v>
      </c>
      <c r="D108" s="136">
        <v>3360</v>
      </c>
      <c r="E108" s="136">
        <v>3227</v>
      </c>
      <c r="F108" s="136">
        <v>1</v>
      </c>
      <c r="G108" s="135" t="s">
        <v>374</v>
      </c>
    </row>
    <row r="109" spans="1:7" ht="14.4" x14ac:dyDescent="0.3">
      <c r="A109" s="137" t="s">
        <v>547</v>
      </c>
      <c r="B109" s="137" t="s">
        <v>547</v>
      </c>
      <c r="C109" s="137" t="s">
        <v>548</v>
      </c>
      <c r="D109" s="138">
        <v>2534</v>
      </c>
      <c r="E109" s="138">
        <v>2465</v>
      </c>
      <c r="F109" s="138">
        <v>1</v>
      </c>
      <c r="G109" s="137" t="s">
        <v>374</v>
      </c>
    </row>
    <row r="110" spans="1:7" ht="14.4" x14ac:dyDescent="0.3">
      <c r="A110" s="135" t="s">
        <v>549</v>
      </c>
      <c r="B110" s="135" t="s">
        <v>549</v>
      </c>
      <c r="C110" s="135" t="s">
        <v>550</v>
      </c>
      <c r="D110" s="136">
        <v>1101</v>
      </c>
      <c r="E110" s="136">
        <v>1064</v>
      </c>
      <c r="F110" s="136">
        <v>1</v>
      </c>
      <c r="G110" s="135" t="s">
        <v>374</v>
      </c>
    </row>
    <row r="111" spans="1:7" ht="14.4" x14ac:dyDescent="0.3">
      <c r="A111" s="137" t="s">
        <v>551</v>
      </c>
      <c r="B111" s="137" t="s">
        <v>551</v>
      </c>
      <c r="C111" s="137" t="s">
        <v>552</v>
      </c>
      <c r="D111" s="138">
        <v>4333</v>
      </c>
      <c r="E111" s="138">
        <v>4235</v>
      </c>
      <c r="F111" s="138">
        <v>1</v>
      </c>
      <c r="G111" s="137" t="s">
        <v>374</v>
      </c>
    </row>
    <row r="112" spans="1:7" ht="14.4" x14ac:dyDescent="0.3">
      <c r="A112" s="135" t="s">
        <v>553</v>
      </c>
      <c r="B112" s="135" t="s">
        <v>553</v>
      </c>
      <c r="C112" s="135" t="s">
        <v>554</v>
      </c>
      <c r="D112" s="136">
        <v>2401</v>
      </c>
      <c r="E112" s="136">
        <v>2651</v>
      </c>
      <c r="F112" s="136">
        <v>1</v>
      </c>
      <c r="G112" s="135" t="s">
        <v>374</v>
      </c>
    </row>
    <row r="113" spans="1:7" ht="14.4" x14ac:dyDescent="0.3">
      <c r="A113" s="137" t="s">
        <v>555</v>
      </c>
      <c r="B113" s="137" t="s">
        <v>555</v>
      </c>
      <c r="C113" s="137" t="s">
        <v>556</v>
      </c>
      <c r="D113" s="138">
        <v>2840</v>
      </c>
      <c r="E113" s="138">
        <v>3359</v>
      </c>
      <c r="F113" s="138">
        <v>1</v>
      </c>
      <c r="G113" s="137" t="s">
        <v>374</v>
      </c>
    </row>
    <row r="114" spans="1:7" ht="14.4" x14ac:dyDescent="0.3">
      <c r="A114" s="135" t="s">
        <v>557</v>
      </c>
      <c r="B114" s="135" t="s">
        <v>557</v>
      </c>
      <c r="C114" s="135" t="s">
        <v>558</v>
      </c>
      <c r="D114" s="136">
        <v>64830</v>
      </c>
      <c r="E114" s="136">
        <v>79930</v>
      </c>
      <c r="F114" s="136">
        <v>1</v>
      </c>
      <c r="G114" s="135" t="s">
        <v>374</v>
      </c>
    </row>
    <row r="115" spans="1:7" ht="14.4" x14ac:dyDescent="0.3">
      <c r="A115" s="137" t="s">
        <v>559</v>
      </c>
      <c r="B115" s="137" t="s">
        <v>559</v>
      </c>
      <c r="C115" s="137" t="s">
        <v>560</v>
      </c>
      <c r="D115" s="138">
        <v>1141</v>
      </c>
      <c r="E115" s="138">
        <v>1071</v>
      </c>
      <c r="F115" s="138">
        <v>1</v>
      </c>
      <c r="G115" s="137" t="s">
        <v>374</v>
      </c>
    </row>
    <row r="116" spans="1:7" ht="14.4" x14ac:dyDescent="0.3">
      <c r="A116" s="135" t="s">
        <v>561</v>
      </c>
      <c r="B116" s="141"/>
      <c r="C116" s="135" t="s">
        <v>562</v>
      </c>
      <c r="D116" s="136">
        <v>3325</v>
      </c>
      <c r="E116" s="136" t="s">
        <v>563</v>
      </c>
      <c r="F116" s="136">
        <v>1</v>
      </c>
      <c r="G116" s="135" t="s">
        <v>374</v>
      </c>
    </row>
    <row r="117" spans="1:7" ht="14.4" x14ac:dyDescent="0.3">
      <c r="A117" s="137" t="s">
        <v>564</v>
      </c>
      <c r="B117" s="137" t="s">
        <v>561</v>
      </c>
      <c r="C117" s="137" t="s">
        <v>565</v>
      </c>
      <c r="D117" s="138">
        <v>3081</v>
      </c>
      <c r="E117" s="138">
        <v>4417</v>
      </c>
      <c r="F117" s="138">
        <v>1</v>
      </c>
      <c r="G117" s="137" t="s">
        <v>374</v>
      </c>
    </row>
    <row r="118" spans="1:7" ht="14.4" x14ac:dyDescent="0.3">
      <c r="A118" s="135" t="s">
        <v>566</v>
      </c>
      <c r="B118" s="135" t="s">
        <v>564</v>
      </c>
      <c r="C118" s="135" t="s">
        <v>567</v>
      </c>
      <c r="D118" s="136">
        <v>2172</v>
      </c>
      <c r="E118" s="136">
        <v>2354</v>
      </c>
      <c r="F118" s="136">
        <v>1</v>
      </c>
      <c r="G118" s="135" t="s">
        <v>374</v>
      </c>
    </row>
    <row r="119" spans="1:7" ht="14.4" x14ac:dyDescent="0.3">
      <c r="A119" s="137" t="s">
        <v>568</v>
      </c>
      <c r="B119" s="137" t="s">
        <v>566</v>
      </c>
      <c r="C119" s="137" t="s">
        <v>569</v>
      </c>
      <c r="D119" s="138">
        <v>498</v>
      </c>
      <c r="E119" s="138">
        <v>481</v>
      </c>
      <c r="F119" s="138">
        <v>1</v>
      </c>
      <c r="G119" s="137" t="s">
        <v>374</v>
      </c>
    </row>
    <row r="120" spans="1:7" ht="28.8" x14ac:dyDescent="0.3">
      <c r="A120" s="135" t="s">
        <v>570</v>
      </c>
      <c r="B120" s="135" t="s">
        <v>570</v>
      </c>
      <c r="C120" s="139" t="s">
        <v>571</v>
      </c>
      <c r="D120" s="136">
        <v>5546</v>
      </c>
      <c r="E120" s="136">
        <v>5517</v>
      </c>
      <c r="F120" s="136">
        <v>1</v>
      </c>
      <c r="G120" s="135" t="s">
        <v>374</v>
      </c>
    </row>
    <row r="121" spans="1:7" ht="28.8" x14ac:dyDescent="0.3">
      <c r="A121" s="137" t="s">
        <v>572</v>
      </c>
      <c r="B121" s="137" t="s">
        <v>572</v>
      </c>
      <c r="C121" s="142" t="s">
        <v>573</v>
      </c>
      <c r="D121" s="138">
        <v>4787</v>
      </c>
      <c r="E121" s="138">
        <v>4627</v>
      </c>
      <c r="F121" s="138">
        <v>1</v>
      </c>
      <c r="G121" s="137" t="s">
        <v>374</v>
      </c>
    </row>
    <row r="122" spans="1:7" ht="28.8" x14ac:dyDescent="0.3">
      <c r="A122" s="135" t="s">
        <v>574</v>
      </c>
      <c r="B122" s="135" t="s">
        <v>574</v>
      </c>
      <c r="C122" s="139" t="s">
        <v>575</v>
      </c>
      <c r="D122" s="136">
        <v>3867</v>
      </c>
      <c r="E122" s="136">
        <v>3738</v>
      </c>
      <c r="F122" s="136">
        <v>1</v>
      </c>
      <c r="G122" s="135" t="s">
        <v>374</v>
      </c>
    </row>
    <row r="123" spans="1:7" ht="14.4" x14ac:dyDescent="0.3">
      <c r="A123" s="137" t="s">
        <v>576</v>
      </c>
      <c r="B123" s="137" t="s">
        <v>576</v>
      </c>
      <c r="C123" s="137" t="s">
        <v>577</v>
      </c>
      <c r="D123" s="138">
        <v>2700</v>
      </c>
      <c r="E123" s="138">
        <v>2122</v>
      </c>
      <c r="F123" s="138">
        <v>1</v>
      </c>
      <c r="G123" s="137" t="s">
        <v>374</v>
      </c>
    </row>
    <row r="124" spans="1:7" ht="14.4" x14ac:dyDescent="0.3">
      <c r="A124" s="135" t="s">
        <v>578</v>
      </c>
      <c r="B124" s="135" t="s">
        <v>578</v>
      </c>
      <c r="C124" s="135" t="s">
        <v>579</v>
      </c>
      <c r="D124" s="136">
        <v>3279</v>
      </c>
      <c r="E124" s="136">
        <v>3248</v>
      </c>
      <c r="F124" s="136">
        <v>1</v>
      </c>
      <c r="G124" s="135" t="s">
        <v>374</v>
      </c>
    </row>
    <row r="125" spans="1:7" ht="14.4" x14ac:dyDescent="0.3">
      <c r="A125" s="137" t="s">
        <v>580</v>
      </c>
      <c r="B125" s="137" t="s">
        <v>580</v>
      </c>
      <c r="C125" s="137" t="s">
        <v>581</v>
      </c>
      <c r="D125" s="138">
        <v>4360</v>
      </c>
      <c r="E125" s="138">
        <v>3105</v>
      </c>
      <c r="F125" s="138">
        <v>1</v>
      </c>
      <c r="G125" s="137" t="s">
        <v>374</v>
      </c>
    </row>
    <row r="126" spans="1:7" ht="28.8" x14ac:dyDescent="0.3">
      <c r="A126" s="135" t="s">
        <v>582</v>
      </c>
      <c r="B126" s="135" t="s">
        <v>582</v>
      </c>
      <c r="C126" s="139" t="s">
        <v>583</v>
      </c>
      <c r="D126" s="136">
        <v>10161</v>
      </c>
      <c r="E126" s="136">
        <v>8318</v>
      </c>
      <c r="F126" s="136">
        <v>1</v>
      </c>
      <c r="G126" s="135" t="s">
        <v>374</v>
      </c>
    </row>
    <row r="127" spans="1:7" ht="14.4" x14ac:dyDescent="0.3">
      <c r="A127" s="137" t="s">
        <v>584</v>
      </c>
      <c r="B127" s="137" t="s">
        <v>584</v>
      </c>
      <c r="C127" s="137" t="s">
        <v>585</v>
      </c>
      <c r="D127" s="138">
        <v>24568</v>
      </c>
      <c r="E127" s="138">
        <v>24711</v>
      </c>
      <c r="F127" s="138">
        <v>2</v>
      </c>
      <c r="G127" s="140"/>
    </row>
    <row r="128" spans="1:7" ht="14.4" x14ac:dyDescent="0.3">
      <c r="A128" s="135" t="s">
        <v>586</v>
      </c>
      <c r="B128" s="135" t="s">
        <v>586</v>
      </c>
      <c r="C128" s="135" t="s">
        <v>587</v>
      </c>
      <c r="D128" s="136">
        <v>3280</v>
      </c>
      <c r="E128" s="136">
        <v>2382</v>
      </c>
      <c r="F128" s="136">
        <v>1</v>
      </c>
      <c r="G128" s="141"/>
    </row>
    <row r="129" spans="1:7" ht="14.4" x14ac:dyDescent="0.3">
      <c r="A129" s="137" t="s">
        <v>588</v>
      </c>
      <c r="B129" s="137" t="s">
        <v>588</v>
      </c>
      <c r="C129" s="137" t="s">
        <v>589</v>
      </c>
      <c r="D129" s="138">
        <v>78325</v>
      </c>
      <c r="E129" s="138">
        <v>61673</v>
      </c>
      <c r="F129" s="138">
        <v>31</v>
      </c>
      <c r="G129" s="137" t="s">
        <v>337</v>
      </c>
    </row>
    <row r="130" spans="1:7" ht="14.4" x14ac:dyDescent="0.3">
      <c r="A130" s="135" t="s">
        <v>590</v>
      </c>
      <c r="B130" s="135" t="s">
        <v>590</v>
      </c>
      <c r="C130" s="135" t="s">
        <v>591</v>
      </c>
      <c r="D130" s="136">
        <v>30269</v>
      </c>
      <c r="E130" s="136">
        <v>31012</v>
      </c>
      <c r="F130" s="136">
        <v>11</v>
      </c>
      <c r="G130" s="135" t="s">
        <v>337</v>
      </c>
    </row>
    <row r="131" spans="1:7" ht="14.4" x14ac:dyDescent="0.3">
      <c r="A131" s="137" t="s">
        <v>592</v>
      </c>
      <c r="B131" s="137" t="s">
        <v>592</v>
      </c>
      <c r="C131" s="137" t="s">
        <v>593</v>
      </c>
      <c r="D131" s="138">
        <v>53659</v>
      </c>
      <c r="E131" s="138">
        <v>51542</v>
      </c>
      <c r="F131" s="138">
        <v>18</v>
      </c>
      <c r="G131" s="137" t="s">
        <v>337</v>
      </c>
    </row>
    <row r="132" spans="1:7" ht="14.4" x14ac:dyDescent="0.3">
      <c r="A132" s="135" t="s">
        <v>594</v>
      </c>
      <c r="B132" s="135" t="s">
        <v>594</v>
      </c>
      <c r="C132" s="135" t="s">
        <v>595</v>
      </c>
      <c r="D132" s="136">
        <v>52162</v>
      </c>
      <c r="E132" s="136">
        <v>50141</v>
      </c>
      <c r="F132" s="136">
        <v>17</v>
      </c>
      <c r="G132" s="135" t="s">
        <v>337</v>
      </c>
    </row>
    <row r="133" spans="1:7" ht="14.4" x14ac:dyDescent="0.3">
      <c r="A133" s="137" t="s">
        <v>596</v>
      </c>
      <c r="B133" s="137" t="s">
        <v>596</v>
      </c>
      <c r="C133" s="137" t="s">
        <v>597</v>
      </c>
      <c r="D133" s="138">
        <v>41473</v>
      </c>
      <c r="E133" s="138">
        <v>44895</v>
      </c>
      <c r="F133" s="138">
        <v>12</v>
      </c>
      <c r="G133" s="137" t="s">
        <v>337</v>
      </c>
    </row>
    <row r="134" spans="1:7" ht="14.4" x14ac:dyDescent="0.3">
      <c r="A134" s="135" t="s">
        <v>598</v>
      </c>
      <c r="B134" s="135" t="s">
        <v>598</v>
      </c>
      <c r="C134" s="135" t="s">
        <v>599</v>
      </c>
      <c r="D134" s="136">
        <v>37935</v>
      </c>
      <c r="E134" s="136">
        <v>32120</v>
      </c>
      <c r="F134" s="136">
        <v>14</v>
      </c>
      <c r="G134" s="135" t="s">
        <v>337</v>
      </c>
    </row>
    <row r="135" spans="1:7" ht="14.4" x14ac:dyDescent="0.3">
      <c r="A135" s="137" t="s">
        <v>600</v>
      </c>
      <c r="B135" s="137" t="s">
        <v>600</v>
      </c>
      <c r="C135" s="137" t="s">
        <v>601</v>
      </c>
      <c r="D135" s="138">
        <v>36191</v>
      </c>
      <c r="E135" s="138">
        <v>34259</v>
      </c>
      <c r="F135" s="138">
        <v>14</v>
      </c>
      <c r="G135" s="137" t="s">
        <v>337</v>
      </c>
    </row>
    <row r="136" spans="1:7" ht="14.4" x14ac:dyDescent="0.3">
      <c r="A136" s="135" t="s">
        <v>602</v>
      </c>
      <c r="B136" s="135" t="s">
        <v>602</v>
      </c>
      <c r="C136" s="135" t="s">
        <v>603</v>
      </c>
      <c r="D136" s="136">
        <v>37760</v>
      </c>
      <c r="E136" s="136">
        <v>34107</v>
      </c>
      <c r="F136" s="136">
        <v>11</v>
      </c>
      <c r="G136" s="135" t="s">
        <v>337</v>
      </c>
    </row>
    <row r="137" spans="1:7" ht="14.4" x14ac:dyDescent="0.3">
      <c r="A137" s="137" t="s">
        <v>604</v>
      </c>
      <c r="B137" s="137" t="s">
        <v>604</v>
      </c>
      <c r="C137" s="137" t="s">
        <v>605</v>
      </c>
      <c r="D137" s="138">
        <v>26446</v>
      </c>
      <c r="E137" s="138">
        <v>27188</v>
      </c>
      <c r="F137" s="138">
        <v>9</v>
      </c>
      <c r="G137" s="137" t="s">
        <v>337</v>
      </c>
    </row>
    <row r="138" spans="1:7" ht="14.4" x14ac:dyDescent="0.3">
      <c r="A138" s="135" t="s">
        <v>606</v>
      </c>
      <c r="B138" s="135" t="s">
        <v>606</v>
      </c>
      <c r="C138" s="135" t="s">
        <v>607</v>
      </c>
      <c r="D138" s="136">
        <v>22687</v>
      </c>
      <c r="E138" s="136">
        <v>21413</v>
      </c>
      <c r="F138" s="136">
        <v>6</v>
      </c>
      <c r="G138" s="135" t="s">
        <v>337</v>
      </c>
    </row>
    <row r="139" spans="1:7" ht="14.4" x14ac:dyDescent="0.3">
      <c r="A139" s="137" t="s">
        <v>608</v>
      </c>
      <c r="B139" s="137" t="s">
        <v>608</v>
      </c>
      <c r="C139" s="137" t="s">
        <v>609</v>
      </c>
      <c r="D139" s="138">
        <v>40070</v>
      </c>
      <c r="E139" s="138">
        <v>36514</v>
      </c>
      <c r="F139" s="138">
        <v>15</v>
      </c>
      <c r="G139" s="137" t="s">
        <v>337</v>
      </c>
    </row>
    <row r="140" spans="1:7" ht="14.4" x14ac:dyDescent="0.3">
      <c r="A140" s="135" t="s">
        <v>610</v>
      </c>
      <c r="B140" s="135" t="s">
        <v>610</v>
      </c>
      <c r="C140" s="135" t="s">
        <v>611</v>
      </c>
      <c r="D140" s="136">
        <v>30912</v>
      </c>
      <c r="E140" s="136">
        <v>25695</v>
      </c>
      <c r="F140" s="136">
        <v>11</v>
      </c>
      <c r="G140" s="135" t="s">
        <v>337</v>
      </c>
    </row>
    <row r="141" spans="1:7" ht="14.4" x14ac:dyDescent="0.3">
      <c r="A141" s="137" t="s">
        <v>612</v>
      </c>
      <c r="B141" s="137" t="s">
        <v>612</v>
      </c>
      <c r="C141" s="137" t="s">
        <v>613</v>
      </c>
      <c r="D141" s="138">
        <v>38901</v>
      </c>
      <c r="E141" s="138">
        <v>36133</v>
      </c>
      <c r="F141" s="138">
        <v>14</v>
      </c>
      <c r="G141" s="137" t="s">
        <v>337</v>
      </c>
    </row>
    <row r="142" spans="1:7" ht="14.4" x14ac:dyDescent="0.3">
      <c r="A142" s="135" t="s">
        <v>614</v>
      </c>
      <c r="B142" s="135" t="s">
        <v>614</v>
      </c>
      <c r="C142" s="135" t="s">
        <v>615</v>
      </c>
      <c r="D142" s="136">
        <v>26560</v>
      </c>
      <c r="E142" s="136">
        <v>19601</v>
      </c>
      <c r="F142" s="136">
        <v>9</v>
      </c>
      <c r="G142" s="135" t="s">
        <v>337</v>
      </c>
    </row>
    <row r="143" spans="1:7" ht="14.4" x14ac:dyDescent="0.3">
      <c r="A143" s="137" t="s">
        <v>616</v>
      </c>
      <c r="B143" s="137" t="s">
        <v>616</v>
      </c>
      <c r="C143" s="137" t="s">
        <v>617</v>
      </c>
      <c r="D143" s="138">
        <v>45635</v>
      </c>
      <c r="E143" s="138">
        <v>41260</v>
      </c>
      <c r="F143" s="138">
        <v>15</v>
      </c>
      <c r="G143" s="137" t="s">
        <v>337</v>
      </c>
    </row>
    <row r="144" spans="1:7" ht="14.4" x14ac:dyDescent="0.3">
      <c r="A144" s="135" t="s">
        <v>618</v>
      </c>
      <c r="B144" s="135" t="s">
        <v>618</v>
      </c>
      <c r="C144" s="135" t="s">
        <v>619</v>
      </c>
      <c r="D144" s="136">
        <v>59994</v>
      </c>
      <c r="E144" s="136">
        <v>49053</v>
      </c>
      <c r="F144" s="136">
        <v>20</v>
      </c>
      <c r="G144" s="135" t="s">
        <v>337</v>
      </c>
    </row>
    <row r="145" spans="1:7" ht="14.4" x14ac:dyDescent="0.3">
      <c r="A145" s="137" t="s">
        <v>620</v>
      </c>
      <c r="B145" s="137" t="s">
        <v>620</v>
      </c>
      <c r="C145" s="137" t="s">
        <v>621</v>
      </c>
      <c r="D145" s="138">
        <v>36929</v>
      </c>
      <c r="E145" s="138">
        <v>33432</v>
      </c>
      <c r="F145" s="138">
        <v>11</v>
      </c>
      <c r="G145" s="137" t="s">
        <v>337</v>
      </c>
    </row>
    <row r="146" spans="1:7" ht="14.4" x14ac:dyDescent="0.3">
      <c r="A146" s="135" t="s">
        <v>622</v>
      </c>
      <c r="B146" s="135" t="s">
        <v>622</v>
      </c>
      <c r="C146" s="135" t="s">
        <v>623</v>
      </c>
      <c r="D146" s="136">
        <v>23486</v>
      </c>
      <c r="E146" s="136">
        <v>21033</v>
      </c>
      <c r="F146" s="136">
        <v>6</v>
      </c>
      <c r="G146" s="135" t="s">
        <v>337</v>
      </c>
    </row>
    <row r="147" spans="1:7" ht="14.4" x14ac:dyDescent="0.3">
      <c r="A147" s="137" t="s">
        <v>624</v>
      </c>
      <c r="B147" s="137" t="s">
        <v>624</v>
      </c>
      <c r="C147" s="137" t="s">
        <v>625</v>
      </c>
      <c r="D147" s="138">
        <v>43961</v>
      </c>
      <c r="E147" s="138">
        <v>31759</v>
      </c>
      <c r="F147" s="138">
        <v>10</v>
      </c>
      <c r="G147" s="137" t="s">
        <v>337</v>
      </c>
    </row>
    <row r="148" spans="1:7" ht="14.4" x14ac:dyDescent="0.3">
      <c r="A148" s="135" t="s">
        <v>626</v>
      </c>
      <c r="B148" s="135" t="s">
        <v>626</v>
      </c>
      <c r="C148" s="135" t="s">
        <v>627</v>
      </c>
      <c r="D148" s="136">
        <v>17303</v>
      </c>
      <c r="E148" s="136">
        <v>14880</v>
      </c>
      <c r="F148" s="136">
        <v>4</v>
      </c>
      <c r="G148" s="135" t="s">
        <v>337</v>
      </c>
    </row>
    <row r="149" spans="1:7" ht="14.4" x14ac:dyDescent="0.3">
      <c r="A149" s="137" t="s">
        <v>628</v>
      </c>
      <c r="B149" s="137" t="s">
        <v>628</v>
      </c>
      <c r="C149" s="137" t="s">
        <v>629</v>
      </c>
      <c r="D149" s="138">
        <v>20541</v>
      </c>
      <c r="E149" s="138">
        <v>19691</v>
      </c>
      <c r="F149" s="138">
        <v>6</v>
      </c>
      <c r="G149" s="137" t="s">
        <v>337</v>
      </c>
    </row>
    <row r="150" spans="1:7" ht="14.4" x14ac:dyDescent="0.3">
      <c r="A150" s="135" t="s">
        <v>630</v>
      </c>
      <c r="B150" s="135" t="s">
        <v>630</v>
      </c>
      <c r="C150" s="135" t="s">
        <v>631</v>
      </c>
      <c r="D150" s="136">
        <v>28273</v>
      </c>
      <c r="E150" s="136">
        <v>23580</v>
      </c>
      <c r="F150" s="136">
        <v>9</v>
      </c>
      <c r="G150" s="135" t="s">
        <v>337</v>
      </c>
    </row>
    <row r="151" spans="1:7" ht="14.4" x14ac:dyDescent="0.3">
      <c r="A151" s="137" t="s">
        <v>632</v>
      </c>
      <c r="B151" s="137" t="s">
        <v>632</v>
      </c>
      <c r="C151" s="137" t="s">
        <v>633</v>
      </c>
      <c r="D151" s="138">
        <v>76000</v>
      </c>
      <c r="E151" s="138">
        <v>70462</v>
      </c>
      <c r="F151" s="138">
        <v>27</v>
      </c>
      <c r="G151" s="137" t="s">
        <v>337</v>
      </c>
    </row>
    <row r="152" spans="1:7" ht="14.4" x14ac:dyDescent="0.3">
      <c r="A152" s="135" t="s">
        <v>634</v>
      </c>
      <c r="B152" s="135" t="s">
        <v>634</v>
      </c>
      <c r="C152" s="135" t="s">
        <v>635</v>
      </c>
      <c r="D152" s="136">
        <v>27695</v>
      </c>
      <c r="E152" s="136">
        <v>23943</v>
      </c>
      <c r="F152" s="136">
        <v>6</v>
      </c>
      <c r="G152" s="135" t="s">
        <v>337</v>
      </c>
    </row>
    <row r="153" spans="1:7" ht="14.4" x14ac:dyDescent="0.3">
      <c r="A153" s="137" t="s">
        <v>636</v>
      </c>
      <c r="B153" s="137" t="s">
        <v>636</v>
      </c>
      <c r="C153" s="137" t="s">
        <v>637</v>
      </c>
      <c r="D153" s="138">
        <v>2180</v>
      </c>
      <c r="E153" s="138">
        <v>1732</v>
      </c>
      <c r="F153" s="138">
        <v>1</v>
      </c>
      <c r="G153" s="137" t="s">
        <v>374</v>
      </c>
    </row>
    <row r="154" spans="1:7" ht="14.4" x14ac:dyDescent="0.3">
      <c r="A154" s="135" t="s">
        <v>638</v>
      </c>
      <c r="B154" s="135" t="s">
        <v>638</v>
      </c>
      <c r="C154" s="135" t="s">
        <v>639</v>
      </c>
      <c r="D154" s="136">
        <v>2583</v>
      </c>
      <c r="E154" s="136">
        <v>2183</v>
      </c>
      <c r="F154" s="136">
        <v>1</v>
      </c>
      <c r="G154" s="135" t="s">
        <v>374</v>
      </c>
    </row>
    <row r="155" spans="1:7" ht="14.4" x14ac:dyDescent="0.3">
      <c r="A155" s="137" t="s">
        <v>640</v>
      </c>
      <c r="B155" s="137" t="s">
        <v>640</v>
      </c>
      <c r="C155" s="137" t="s">
        <v>641</v>
      </c>
      <c r="D155" s="138">
        <v>199265</v>
      </c>
      <c r="E155" s="138">
        <v>245396</v>
      </c>
      <c r="F155" s="138">
        <v>34</v>
      </c>
      <c r="G155" s="137" t="s">
        <v>337</v>
      </c>
    </row>
    <row r="156" spans="1:7" ht="14.4" x14ac:dyDescent="0.3">
      <c r="A156" s="135" t="s">
        <v>642</v>
      </c>
      <c r="B156" s="135" t="s">
        <v>642</v>
      </c>
      <c r="C156" s="135" t="s">
        <v>643</v>
      </c>
      <c r="D156" s="136">
        <v>100811</v>
      </c>
      <c r="E156" s="136">
        <v>96211</v>
      </c>
      <c r="F156" s="136">
        <v>12</v>
      </c>
      <c r="G156" s="141"/>
    </row>
    <row r="157" spans="1:7" ht="14.4" x14ac:dyDescent="0.3">
      <c r="A157" s="137" t="s">
        <v>644</v>
      </c>
      <c r="B157" s="137" t="s">
        <v>644</v>
      </c>
      <c r="C157" s="137" t="s">
        <v>645</v>
      </c>
      <c r="D157" s="138">
        <v>96551</v>
      </c>
      <c r="E157" s="138">
        <v>90727</v>
      </c>
      <c r="F157" s="138">
        <v>16</v>
      </c>
      <c r="G157" s="137" t="s">
        <v>337</v>
      </c>
    </row>
    <row r="158" spans="1:7" ht="14.4" x14ac:dyDescent="0.3">
      <c r="A158" s="135" t="s">
        <v>646</v>
      </c>
      <c r="B158" s="135" t="s">
        <v>646</v>
      </c>
      <c r="C158" s="135" t="s">
        <v>647</v>
      </c>
      <c r="D158" s="136">
        <v>55648</v>
      </c>
      <c r="E158" s="136">
        <v>51463</v>
      </c>
      <c r="F158" s="136">
        <v>15</v>
      </c>
      <c r="G158" s="135" t="s">
        <v>337</v>
      </c>
    </row>
    <row r="159" spans="1:7" ht="14.4" x14ac:dyDescent="0.3">
      <c r="A159" s="137" t="s">
        <v>648</v>
      </c>
      <c r="B159" s="137" t="s">
        <v>648</v>
      </c>
      <c r="C159" s="137" t="s">
        <v>649</v>
      </c>
      <c r="D159" s="138">
        <v>44512</v>
      </c>
      <c r="E159" s="138">
        <v>41885</v>
      </c>
      <c r="F159" s="138">
        <v>6</v>
      </c>
      <c r="G159" s="140"/>
    </row>
    <row r="160" spans="1:7" ht="14.4" x14ac:dyDescent="0.3">
      <c r="A160" s="135" t="s">
        <v>650</v>
      </c>
      <c r="B160" s="135" t="s">
        <v>650</v>
      </c>
      <c r="C160" s="135" t="s">
        <v>651</v>
      </c>
      <c r="D160" s="136">
        <v>18058</v>
      </c>
      <c r="E160" s="136">
        <v>15506</v>
      </c>
      <c r="F160" s="136">
        <v>1</v>
      </c>
      <c r="G160" s="141"/>
    </row>
    <row r="161" spans="1:7" ht="14.4" x14ac:dyDescent="0.3">
      <c r="A161" s="137" t="s">
        <v>652</v>
      </c>
      <c r="B161" s="137" t="s">
        <v>652</v>
      </c>
      <c r="C161" s="137" t="s">
        <v>653</v>
      </c>
      <c r="D161" s="138">
        <v>4621</v>
      </c>
      <c r="E161" s="138">
        <v>4410</v>
      </c>
      <c r="F161" s="138">
        <v>1</v>
      </c>
      <c r="G161" s="140"/>
    </row>
    <row r="162" spans="1:7" ht="14.4" x14ac:dyDescent="0.3">
      <c r="A162" s="135" t="s">
        <v>654</v>
      </c>
      <c r="B162" s="135" t="s">
        <v>654</v>
      </c>
      <c r="C162" s="135" t="s">
        <v>655</v>
      </c>
      <c r="D162" s="136">
        <v>58526</v>
      </c>
      <c r="E162" s="136">
        <v>54621</v>
      </c>
      <c r="F162" s="136">
        <v>15</v>
      </c>
      <c r="G162" s="135" t="s">
        <v>337</v>
      </c>
    </row>
    <row r="163" spans="1:7" ht="28.8" x14ac:dyDescent="0.3">
      <c r="A163" s="137" t="s">
        <v>656</v>
      </c>
      <c r="B163" s="137" t="s">
        <v>656</v>
      </c>
      <c r="C163" s="142" t="s">
        <v>657</v>
      </c>
      <c r="D163" s="138">
        <v>6179</v>
      </c>
      <c r="E163" s="138">
        <v>6322</v>
      </c>
      <c r="F163" s="138">
        <v>1</v>
      </c>
      <c r="G163" s="140"/>
    </row>
    <row r="164" spans="1:7" ht="28.8" x14ac:dyDescent="0.3">
      <c r="A164" s="135" t="s">
        <v>658</v>
      </c>
      <c r="B164" s="135" t="s">
        <v>658</v>
      </c>
      <c r="C164" s="139" t="s">
        <v>659</v>
      </c>
      <c r="D164" s="136">
        <v>18807</v>
      </c>
      <c r="E164" s="136">
        <v>16928</v>
      </c>
      <c r="F164" s="136">
        <v>1</v>
      </c>
      <c r="G164" s="141"/>
    </row>
    <row r="165" spans="1:7" ht="14.4" x14ac:dyDescent="0.3">
      <c r="A165" s="137" t="s">
        <v>660</v>
      </c>
      <c r="B165" s="137" t="s">
        <v>660</v>
      </c>
      <c r="C165" s="137" t="s">
        <v>661</v>
      </c>
      <c r="D165" s="138">
        <v>22028</v>
      </c>
      <c r="E165" s="138">
        <v>14606</v>
      </c>
      <c r="F165" s="138">
        <v>1</v>
      </c>
      <c r="G165" s="140"/>
    </row>
    <row r="166" spans="1:7" ht="14.4" x14ac:dyDescent="0.3">
      <c r="A166" s="135" t="s">
        <v>662</v>
      </c>
      <c r="B166" s="135" t="s">
        <v>662</v>
      </c>
      <c r="C166" s="135" t="s">
        <v>663</v>
      </c>
      <c r="D166" s="136">
        <v>14779</v>
      </c>
      <c r="E166" s="136">
        <v>10300</v>
      </c>
      <c r="F166" s="136">
        <v>1</v>
      </c>
      <c r="G166" s="141"/>
    </row>
    <row r="167" spans="1:7" ht="14.4" x14ac:dyDescent="0.3">
      <c r="A167" s="137" t="s">
        <v>664</v>
      </c>
      <c r="B167" s="137" t="s">
        <v>664</v>
      </c>
      <c r="C167" s="137" t="s">
        <v>665</v>
      </c>
      <c r="D167" s="138">
        <v>6467</v>
      </c>
      <c r="E167" s="138">
        <v>8121</v>
      </c>
      <c r="F167" s="138">
        <v>1</v>
      </c>
      <c r="G167" s="137" t="s">
        <v>374</v>
      </c>
    </row>
    <row r="168" spans="1:7" ht="14.4" x14ac:dyDescent="0.3">
      <c r="A168" s="135" t="s">
        <v>666</v>
      </c>
      <c r="B168" s="135" t="s">
        <v>666</v>
      </c>
      <c r="C168" s="135" t="s">
        <v>667</v>
      </c>
      <c r="D168" s="136">
        <v>2752</v>
      </c>
      <c r="E168" s="136">
        <v>2128</v>
      </c>
      <c r="F168" s="136">
        <v>1</v>
      </c>
      <c r="G168" s="135" t="s">
        <v>374</v>
      </c>
    </row>
    <row r="169" spans="1:7" ht="14.4" x14ac:dyDescent="0.3">
      <c r="A169" s="137" t="s">
        <v>668</v>
      </c>
      <c r="B169" s="137" t="s">
        <v>668</v>
      </c>
      <c r="C169" s="137" t="s">
        <v>669</v>
      </c>
      <c r="D169" s="138">
        <v>3058</v>
      </c>
      <c r="E169" s="138">
        <v>2956</v>
      </c>
      <c r="F169" s="138">
        <v>1</v>
      </c>
      <c r="G169" s="137" t="s">
        <v>374</v>
      </c>
    </row>
    <row r="170" spans="1:7" ht="14.4" x14ac:dyDescent="0.3">
      <c r="A170" s="135" t="s">
        <v>670</v>
      </c>
      <c r="B170" s="135" t="s">
        <v>670</v>
      </c>
      <c r="C170" s="135" t="s">
        <v>671</v>
      </c>
      <c r="D170" s="136">
        <v>1578</v>
      </c>
      <c r="E170" s="136">
        <v>1285</v>
      </c>
      <c r="F170" s="136">
        <v>1</v>
      </c>
      <c r="G170" s="135" t="s">
        <v>374</v>
      </c>
    </row>
    <row r="171" spans="1:7" ht="14.4" x14ac:dyDescent="0.3">
      <c r="A171" s="137" t="s">
        <v>672</v>
      </c>
      <c r="B171" s="137" t="s">
        <v>672</v>
      </c>
      <c r="C171" s="137" t="s">
        <v>673</v>
      </c>
      <c r="D171" s="138">
        <v>410</v>
      </c>
      <c r="E171" s="138">
        <v>396</v>
      </c>
      <c r="F171" s="138">
        <v>1</v>
      </c>
      <c r="G171" s="137" t="s">
        <v>374</v>
      </c>
    </row>
    <row r="172" spans="1:7" ht="14.4" x14ac:dyDescent="0.3">
      <c r="A172" s="135" t="s">
        <v>674</v>
      </c>
      <c r="B172" s="135" t="s">
        <v>674</v>
      </c>
      <c r="C172" s="135" t="s">
        <v>675</v>
      </c>
      <c r="D172" s="136">
        <v>19850</v>
      </c>
      <c r="E172" s="136">
        <v>18295</v>
      </c>
      <c r="F172" s="136">
        <v>5</v>
      </c>
      <c r="G172" s="135" t="s">
        <v>337</v>
      </c>
    </row>
    <row r="173" spans="1:7" ht="14.4" x14ac:dyDescent="0.3">
      <c r="A173" s="137" t="s">
        <v>676</v>
      </c>
      <c r="B173" s="137" t="s">
        <v>676</v>
      </c>
      <c r="C173" s="137" t="s">
        <v>677</v>
      </c>
      <c r="D173" s="138">
        <v>11170</v>
      </c>
      <c r="E173" s="138">
        <v>9255</v>
      </c>
      <c r="F173" s="138">
        <v>4</v>
      </c>
      <c r="G173" s="140"/>
    </row>
    <row r="174" spans="1:7" ht="14.4" x14ac:dyDescent="0.3">
      <c r="A174" s="135" t="s">
        <v>678</v>
      </c>
      <c r="B174" s="135" t="s">
        <v>678</v>
      </c>
      <c r="C174" s="135" t="s">
        <v>679</v>
      </c>
      <c r="D174" s="136">
        <v>3423</v>
      </c>
      <c r="E174" s="136">
        <v>2672</v>
      </c>
      <c r="F174" s="136">
        <v>1</v>
      </c>
      <c r="G174" s="141"/>
    </row>
    <row r="175" spans="1:7" ht="14.4" x14ac:dyDescent="0.3">
      <c r="A175" s="137" t="s">
        <v>680</v>
      </c>
      <c r="B175" s="137" t="s">
        <v>680</v>
      </c>
      <c r="C175" s="137" t="s">
        <v>681</v>
      </c>
      <c r="D175" s="138">
        <v>33447</v>
      </c>
      <c r="E175" s="138">
        <v>33642</v>
      </c>
      <c r="F175" s="138">
        <v>12</v>
      </c>
      <c r="G175" s="137" t="s">
        <v>337</v>
      </c>
    </row>
    <row r="176" spans="1:7" ht="14.4" x14ac:dyDescent="0.3">
      <c r="A176" s="135" t="s">
        <v>682</v>
      </c>
      <c r="B176" s="135" t="s">
        <v>682</v>
      </c>
      <c r="C176" s="135" t="s">
        <v>683</v>
      </c>
      <c r="D176" s="136">
        <v>29949</v>
      </c>
      <c r="E176" s="136">
        <v>27518</v>
      </c>
      <c r="F176" s="136">
        <v>14</v>
      </c>
      <c r="G176" s="135" t="s">
        <v>337</v>
      </c>
    </row>
    <row r="177" spans="1:7" ht="14.4" x14ac:dyDescent="0.3">
      <c r="A177" s="137" t="s">
        <v>684</v>
      </c>
      <c r="B177" s="137" t="s">
        <v>684</v>
      </c>
      <c r="C177" s="137" t="s">
        <v>685</v>
      </c>
      <c r="D177" s="138">
        <v>2476</v>
      </c>
      <c r="E177" s="138">
        <v>2393</v>
      </c>
      <c r="F177" s="138">
        <v>1</v>
      </c>
      <c r="G177" s="140"/>
    </row>
    <row r="178" spans="1:7" ht="14.4" x14ac:dyDescent="0.3">
      <c r="A178" s="135" t="s">
        <v>686</v>
      </c>
      <c r="B178" s="135" t="s">
        <v>686</v>
      </c>
      <c r="C178" s="135" t="s">
        <v>687</v>
      </c>
      <c r="D178" s="136">
        <v>16996</v>
      </c>
      <c r="E178" s="136">
        <v>15488</v>
      </c>
      <c r="F178" s="136">
        <v>6</v>
      </c>
      <c r="G178" s="135" t="s">
        <v>337</v>
      </c>
    </row>
    <row r="179" spans="1:7" ht="14.4" x14ac:dyDescent="0.3">
      <c r="A179" s="137" t="s">
        <v>688</v>
      </c>
      <c r="B179" s="137" t="s">
        <v>688</v>
      </c>
      <c r="C179" s="137" t="s">
        <v>689</v>
      </c>
      <c r="D179" s="138">
        <v>1901</v>
      </c>
      <c r="E179" s="138">
        <v>1837</v>
      </c>
      <c r="F179" s="138">
        <v>1</v>
      </c>
      <c r="G179" s="140"/>
    </row>
    <row r="180" spans="1:7" ht="14.4" x14ac:dyDescent="0.3">
      <c r="A180" s="135" t="s">
        <v>690</v>
      </c>
      <c r="B180" s="135" t="s">
        <v>690</v>
      </c>
      <c r="C180" s="135" t="s">
        <v>691</v>
      </c>
      <c r="D180" s="136">
        <v>108555</v>
      </c>
      <c r="E180" s="136">
        <v>115791</v>
      </c>
      <c r="F180" s="136">
        <v>53</v>
      </c>
      <c r="G180" s="135" t="s">
        <v>337</v>
      </c>
    </row>
    <row r="181" spans="1:7" ht="14.4" x14ac:dyDescent="0.3">
      <c r="A181" s="137" t="s">
        <v>692</v>
      </c>
      <c r="B181" s="137" t="s">
        <v>692</v>
      </c>
      <c r="C181" s="137" t="s">
        <v>693</v>
      </c>
      <c r="D181" s="138">
        <v>2104</v>
      </c>
      <c r="E181" s="138">
        <v>1886</v>
      </c>
      <c r="F181" s="138">
        <v>1</v>
      </c>
      <c r="G181" s="140"/>
    </row>
    <row r="182" spans="1:7" ht="14.4" x14ac:dyDescent="0.3">
      <c r="A182" s="135" t="s">
        <v>694</v>
      </c>
      <c r="B182" s="135" t="s">
        <v>694</v>
      </c>
      <c r="C182" s="135" t="s">
        <v>695</v>
      </c>
      <c r="D182" s="136">
        <v>16630</v>
      </c>
      <c r="E182" s="136">
        <v>14155</v>
      </c>
      <c r="F182" s="136">
        <v>4</v>
      </c>
      <c r="G182" s="135" t="s">
        <v>337</v>
      </c>
    </row>
    <row r="183" spans="1:7" ht="14.4" x14ac:dyDescent="0.3">
      <c r="A183" s="137" t="s">
        <v>696</v>
      </c>
      <c r="B183" s="137" t="s">
        <v>696</v>
      </c>
      <c r="C183" s="137" t="s">
        <v>697</v>
      </c>
      <c r="D183" s="138">
        <v>22502</v>
      </c>
      <c r="E183" s="138">
        <v>20692</v>
      </c>
      <c r="F183" s="138">
        <v>6</v>
      </c>
      <c r="G183" s="137" t="s">
        <v>337</v>
      </c>
    </row>
    <row r="184" spans="1:7" ht="14.4" x14ac:dyDescent="0.3">
      <c r="A184" s="135" t="s">
        <v>698</v>
      </c>
      <c r="B184" s="135" t="s">
        <v>698</v>
      </c>
      <c r="C184" s="135" t="s">
        <v>699</v>
      </c>
      <c r="D184" s="136">
        <v>71732</v>
      </c>
      <c r="E184" s="136">
        <v>84716</v>
      </c>
      <c r="F184" s="136">
        <v>23</v>
      </c>
      <c r="G184" s="135" t="s">
        <v>337</v>
      </c>
    </row>
    <row r="185" spans="1:7" ht="14.4" x14ac:dyDescent="0.3">
      <c r="A185" s="137" t="s">
        <v>700</v>
      </c>
      <c r="B185" s="137" t="s">
        <v>700</v>
      </c>
      <c r="C185" s="137" t="s">
        <v>701</v>
      </c>
      <c r="D185" s="138">
        <v>21671</v>
      </c>
      <c r="E185" s="138">
        <v>20946</v>
      </c>
      <c r="F185" s="138">
        <v>6</v>
      </c>
      <c r="G185" s="137" t="s">
        <v>337</v>
      </c>
    </row>
    <row r="186" spans="1:7" ht="14.4" x14ac:dyDescent="0.3">
      <c r="A186" s="135" t="s">
        <v>702</v>
      </c>
      <c r="B186" s="135" t="s">
        <v>702</v>
      </c>
      <c r="C186" s="135" t="s">
        <v>703</v>
      </c>
      <c r="D186" s="136">
        <v>4300</v>
      </c>
      <c r="E186" s="136">
        <v>4684</v>
      </c>
      <c r="F186" s="136">
        <v>1</v>
      </c>
      <c r="G186" s="141"/>
    </row>
    <row r="187" spans="1:7" ht="14.4" x14ac:dyDescent="0.3">
      <c r="A187" s="137" t="s">
        <v>704</v>
      </c>
      <c r="B187" s="137" t="s">
        <v>704</v>
      </c>
      <c r="C187" s="137" t="s">
        <v>705</v>
      </c>
      <c r="D187" s="138">
        <v>1318</v>
      </c>
      <c r="E187" s="138">
        <v>1153</v>
      </c>
      <c r="F187" s="138">
        <v>1</v>
      </c>
      <c r="G187" s="137" t="s">
        <v>374</v>
      </c>
    </row>
    <row r="188" spans="1:7" ht="14.4" x14ac:dyDescent="0.3">
      <c r="A188" s="135" t="s">
        <v>706</v>
      </c>
      <c r="B188" s="135" t="s">
        <v>706</v>
      </c>
      <c r="C188" s="135" t="s">
        <v>707</v>
      </c>
      <c r="D188" s="136">
        <v>2067</v>
      </c>
      <c r="E188" s="136">
        <v>2085</v>
      </c>
      <c r="F188" s="136">
        <v>1</v>
      </c>
      <c r="G188" s="135" t="s">
        <v>374</v>
      </c>
    </row>
    <row r="189" spans="1:7" ht="14.4" x14ac:dyDescent="0.3">
      <c r="A189" s="137" t="s">
        <v>708</v>
      </c>
      <c r="B189" s="137" t="s">
        <v>708</v>
      </c>
      <c r="C189" s="137" t="s">
        <v>709</v>
      </c>
      <c r="D189" s="138">
        <v>2093500</v>
      </c>
      <c r="E189" s="138">
        <v>1819266</v>
      </c>
      <c r="F189" s="138">
        <v>92</v>
      </c>
      <c r="G189" s="140"/>
    </row>
    <row r="190" spans="1:7" ht="14.4" x14ac:dyDescent="0.3">
      <c r="A190" s="135" t="s">
        <v>710</v>
      </c>
      <c r="B190" s="135" t="s">
        <v>710</v>
      </c>
      <c r="C190" s="135" t="s">
        <v>711</v>
      </c>
      <c r="D190" s="136">
        <v>807724</v>
      </c>
      <c r="E190" s="136">
        <v>931369</v>
      </c>
      <c r="F190" s="136">
        <v>47</v>
      </c>
      <c r="G190" s="141"/>
    </row>
    <row r="191" spans="1:7" ht="14.4" x14ac:dyDescent="0.3">
      <c r="A191" s="137" t="s">
        <v>712</v>
      </c>
      <c r="B191" s="137" t="s">
        <v>712</v>
      </c>
      <c r="C191" s="137" t="s">
        <v>713</v>
      </c>
      <c r="D191" s="138">
        <v>740487</v>
      </c>
      <c r="E191" s="138">
        <v>672471</v>
      </c>
      <c r="F191" s="138">
        <v>45</v>
      </c>
      <c r="G191" s="140"/>
    </row>
    <row r="192" spans="1:7" ht="14.4" x14ac:dyDescent="0.3">
      <c r="A192" s="135" t="s">
        <v>714</v>
      </c>
      <c r="B192" s="135" t="s">
        <v>714</v>
      </c>
      <c r="C192" s="135" t="s">
        <v>715</v>
      </c>
      <c r="D192" s="136">
        <v>336312</v>
      </c>
      <c r="E192" s="136">
        <v>464175</v>
      </c>
      <c r="F192" s="136">
        <v>42</v>
      </c>
      <c r="G192" s="141"/>
    </row>
    <row r="193" spans="1:7" ht="14.4" x14ac:dyDescent="0.3">
      <c r="A193" s="137" t="s">
        <v>716</v>
      </c>
      <c r="B193" s="137" t="s">
        <v>716</v>
      </c>
      <c r="C193" s="137" t="s">
        <v>717</v>
      </c>
      <c r="D193" s="138">
        <v>568663</v>
      </c>
      <c r="E193" s="138">
        <v>301703</v>
      </c>
      <c r="F193" s="138">
        <v>80</v>
      </c>
      <c r="G193" s="140"/>
    </row>
    <row r="194" spans="1:7" ht="14.4" x14ac:dyDescent="0.3">
      <c r="A194" s="135" t="s">
        <v>718</v>
      </c>
      <c r="B194" s="135" t="s">
        <v>718</v>
      </c>
      <c r="C194" s="135" t="s">
        <v>719</v>
      </c>
      <c r="D194" s="136">
        <v>130845</v>
      </c>
      <c r="E194" s="136">
        <v>163122</v>
      </c>
      <c r="F194" s="136">
        <v>12</v>
      </c>
      <c r="G194" s="141"/>
    </row>
    <row r="195" spans="1:7" ht="14.4" x14ac:dyDescent="0.3">
      <c r="A195" s="137" t="s">
        <v>720</v>
      </c>
      <c r="B195" s="137" t="s">
        <v>720</v>
      </c>
      <c r="C195" s="137" t="s">
        <v>721</v>
      </c>
      <c r="D195" s="138">
        <v>315877</v>
      </c>
      <c r="E195" s="138">
        <v>305309</v>
      </c>
      <c r="F195" s="138">
        <v>18</v>
      </c>
      <c r="G195" s="140"/>
    </row>
    <row r="196" spans="1:7" ht="14.4" x14ac:dyDescent="0.3">
      <c r="A196" s="135" t="s">
        <v>722</v>
      </c>
      <c r="B196" s="135" t="s">
        <v>722</v>
      </c>
      <c r="C196" s="135" t="s">
        <v>723</v>
      </c>
      <c r="D196" s="136">
        <v>209164</v>
      </c>
      <c r="E196" s="136">
        <v>231502</v>
      </c>
      <c r="F196" s="136">
        <v>7</v>
      </c>
      <c r="G196" s="141"/>
    </row>
    <row r="197" spans="1:7" ht="14.4" x14ac:dyDescent="0.3">
      <c r="A197" s="137" t="s">
        <v>724</v>
      </c>
      <c r="B197" s="137" t="s">
        <v>724</v>
      </c>
      <c r="C197" s="137" t="s">
        <v>725</v>
      </c>
      <c r="D197" s="138">
        <v>197997</v>
      </c>
      <c r="E197" s="138">
        <v>209177</v>
      </c>
      <c r="F197" s="138">
        <v>8</v>
      </c>
      <c r="G197" s="140"/>
    </row>
    <row r="198" spans="1:7" ht="14.4" x14ac:dyDescent="0.3">
      <c r="A198" s="135" t="s">
        <v>726</v>
      </c>
      <c r="B198" s="135" t="s">
        <v>726</v>
      </c>
      <c r="C198" s="135" t="s">
        <v>727</v>
      </c>
      <c r="D198" s="136">
        <v>180380</v>
      </c>
      <c r="E198" s="136">
        <v>169176</v>
      </c>
      <c r="F198" s="136">
        <v>14</v>
      </c>
      <c r="G198" s="141"/>
    </row>
    <row r="199" spans="1:7" ht="14.4" x14ac:dyDescent="0.3">
      <c r="A199" s="137" t="s">
        <v>728</v>
      </c>
      <c r="B199" s="137" t="s">
        <v>728</v>
      </c>
      <c r="C199" s="137" t="s">
        <v>729</v>
      </c>
      <c r="D199" s="138">
        <v>157959</v>
      </c>
      <c r="E199" s="138">
        <v>150502</v>
      </c>
      <c r="F199" s="138">
        <v>13</v>
      </c>
      <c r="G199" s="140"/>
    </row>
    <row r="200" spans="1:7" ht="14.4" x14ac:dyDescent="0.3">
      <c r="A200" s="135" t="s">
        <v>730</v>
      </c>
      <c r="B200" s="135" t="s">
        <v>730</v>
      </c>
      <c r="C200" s="135" t="s">
        <v>731</v>
      </c>
      <c r="D200" s="136">
        <v>187698</v>
      </c>
      <c r="E200" s="136">
        <v>175277</v>
      </c>
      <c r="F200" s="136">
        <v>30</v>
      </c>
      <c r="G200" s="141"/>
    </row>
    <row r="201" spans="1:7" ht="14.4" x14ac:dyDescent="0.3">
      <c r="A201" s="137" t="s">
        <v>732</v>
      </c>
      <c r="B201" s="137" t="s">
        <v>732</v>
      </c>
      <c r="C201" s="137" t="s">
        <v>733</v>
      </c>
      <c r="D201" s="138">
        <v>79986</v>
      </c>
      <c r="E201" s="138">
        <v>78446</v>
      </c>
      <c r="F201" s="138">
        <v>4</v>
      </c>
      <c r="G201" s="140"/>
    </row>
    <row r="202" spans="1:7" ht="14.4" x14ac:dyDescent="0.3">
      <c r="A202" s="135" t="s">
        <v>734</v>
      </c>
      <c r="B202" s="135" t="s">
        <v>734</v>
      </c>
      <c r="C202" s="135" t="s">
        <v>735</v>
      </c>
      <c r="D202" s="136">
        <v>164382</v>
      </c>
      <c r="E202" s="136">
        <v>178536</v>
      </c>
      <c r="F202" s="136">
        <v>20</v>
      </c>
      <c r="G202" s="141"/>
    </row>
    <row r="203" spans="1:7" ht="14.4" x14ac:dyDescent="0.3">
      <c r="A203" s="137" t="s">
        <v>736</v>
      </c>
      <c r="B203" s="137" t="s">
        <v>736</v>
      </c>
      <c r="C203" s="137" t="s">
        <v>737</v>
      </c>
      <c r="D203" s="138">
        <v>90141</v>
      </c>
      <c r="E203" s="138">
        <v>170595</v>
      </c>
      <c r="F203" s="138">
        <v>6</v>
      </c>
      <c r="G203" s="140"/>
    </row>
    <row r="204" spans="1:7" ht="14.4" x14ac:dyDescent="0.3">
      <c r="A204" s="135" t="s">
        <v>738</v>
      </c>
      <c r="B204" s="135" t="s">
        <v>738</v>
      </c>
      <c r="C204" s="135" t="s">
        <v>739</v>
      </c>
      <c r="D204" s="136">
        <v>130527</v>
      </c>
      <c r="E204" s="136">
        <v>157135</v>
      </c>
      <c r="F204" s="136">
        <v>7</v>
      </c>
      <c r="G204" s="141"/>
    </row>
    <row r="205" spans="1:7" ht="14.4" x14ac:dyDescent="0.3">
      <c r="A205" s="137" t="s">
        <v>740</v>
      </c>
      <c r="B205" s="137" t="s">
        <v>740</v>
      </c>
      <c r="C205" s="137" t="s">
        <v>741</v>
      </c>
      <c r="D205" s="138">
        <v>108029</v>
      </c>
      <c r="E205" s="138">
        <v>120470</v>
      </c>
      <c r="F205" s="138">
        <v>23</v>
      </c>
      <c r="G205" s="140"/>
    </row>
    <row r="206" spans="1:7" ht="14.4" x14ac:dyDescent="0.3">
      <c r="A206" s="135" t="s">
        <v>742</v>
      </c>
      <c r="B206" s="135" t="s">
        <v>742</v>
      </c>
      <c r="C206" s="135" t="s">
        <v>743</v>
      </c>
      <c r="D206" s="136">
        <v>64143</v>
      </c>
      <c r="E206" s="136">
        <v>38045</v>
      </c>
      <c r="F206" s="136">
        <v>24</v>
      </c>
      <c r="G206" s="141"/>
    </row>
    <row r="207" spans="1:7" ht="14.4" x14ac:dyDescent="0.3">
      <c r="A207" s="137" t="s">
        <v>744</v>
      </c>
      <c r="B207" s="137" t="s">
        <v>744</v>
      </c>
      <c r="C207" s="137" t="s">
        <v>745</v>
      </c>
      <c r="D207" s="138">
        <v>113186</v>
      </c>
      <c r="E207" s="138">
        <v>126165</v>
      </c>
      <c r="F207" s="138">
        <v>22</v>
      </c>
      <c r="G207" s="137" t="s">
        <v>337</v>
      </c>
    </row>
    <row r="208" spans="1:7" ht="14.4" x14ac:dyDescent="0.3">
      <c r="A208" s="135" t="s">
        <v>746</v>
      </c>
      <c r="B208" s="135" t="s">
        <v>746</v>
      </c>
      <c r="C208" s="135" t="s">
        <v>747</v>
      </c>
      <c r="D208" s="136">
        <v>198447</v>
      </c>
      <c r="E208" s="136">
        <v>171099</v>
      </c>
      <c r="F208" s="136">
        <v>20</v>
      </c>
      <c r="G208" s="141"/>
    </row>
    <row r="209" spans="1:7" ht="14.4" x14ac:dyDescent="0.3">
      <c r="A209" s="137" t="s">
        <v>748</v>
      </c>
      <c r="B209" s="137" t="s">
        <v>748</v>
      </c>
      <c r="C209" s="137" t="s">
        <v>749</v>
      </c>
      <c r="D209" s="138">
        <v>138590</v>
      </c>
      <c r="E209" s="138">
        <v>131863</v>
      </c>
      <c r="F209" s="138">
        <v>14</v>
      </c>
      <c r="G209" s="140"/>
    </row>
    <row r="210" spans="1:7" ht="14.4" x14ac:dyDescent="0.3">
      <c r="A210" s="135" t="s">
        <v>750</v>
      </c>
      <c r="B210" s="135" t="s">
        <v>750</v>
      </c>
      <c r="C210" s="135" t="s">
        <v>751</v>
      </c>
      <c r="D210" s="136">
        <v>120354</v>
      </c>
      <c r="E210" s="136">
        <v>125364</v>
      </c>
      <c r="F210" s="136">
        <v>17</v>
      </c>
      <c r="G210" s="141"/>
    </row>
    <row r="211" spans="1:7" ht="14.4" x14ac:dyDescent="0.3">
      <c r="A211" s="137" t="s">
        <v>752</v>
      </c>
      <c r="B211" s="137" t="s">
        <v>752</v>
      </c>
      <c r="C211" s="137" t="s">
        <v>753</v>
      </c>
      <c r="D211" s="138">
        <v>96576</v>
      </c>
      <c r="E211" s="138">
        <v>89351</v>
      </c>
      <c r="F211" s="138">
        <v>8</v>
      </c>
      <c r="G211" s="137" t="s">
        <v>337</v>
      </c>
    </row>
    <row r="212" spans="1:7" ht="14.4" x14ac:dyDescent="0.3">
      <c r="A212" s="135" t="s">
        <v>754</v>
      </c>
      <c r="B212" s="135" t="s">
        <v>754</v>
      </c>
      <c r="C212" s="135" t="s">
        <v>755</v>
      </c>
      <c r="D212" s="136">
        <v>62562</v>
      </c>
      <c r="E212" s="136">
        <v>53118</v>
      </c>
      <c r="F212" s="136">
        <v>9</v>
      </c>
      <c r="G212" s="141"/>
    </row>
    <row r="213" spans="1:7" ht="14.4" x14ac:dyDescent="0.3">
      <c r="A213" s="137" t="s">
        <v>756</v>
      </c>
      <c r="B213" s="137" t="s">
        <v>756</v>
      </c>
      <c r="C213" s="137" t="s">
        <v>757</v>
      </c>
      <c r="D213" s="138">
        <v>67797</v>
      </c>
      <c r="E213" s="138">
        <v>65387</v>
      </c>
      <c r="F213" s="138">
        <v>1</v>
      </c>
      <c r="G213" s="140"/>
    </row>
    <row r="214" spans="1:7" ht="14.4" x14ac:dyDescent="0.3">
      <c r="A214" s="135" t="s">
        <v>758</v>
      </c>
      <c r="B214" s="135" t="s">
        <v>758</v>
      </c>
      <c r="C214" s="135" t="s">
        <v>759</v>
      </c>
      <c r="D214" s="136">
        <v>57445</v>
      </c>
      <c r="E214" s="136">
        <v>45470</v>
      </c>
      <c r="F214" s="136">
        <v>1</v>
      </c>
      <c r="G214" s="141"/>
    </row>
    <row r="215" spans="1:7" ht="14.4" x14ac:dyDescent="0.3">
      <c r="A215" s="137" t="s">
        <v>760</v>
      </c>
      <c r="B215" s="137" t="s">
        <v>760</v>
      </c>
      <c r="C215" s="137" t="s">
        <v>761</v>
      </c>
      <c r="D215" s="138">
        <v>33004</v>
      </c>
      <c r="E215" s="138">
        <v>38154</v>
      </c>
      <c r="F215" s="138">
        <v>1</v>
      </c>
      <c r="G215" s="140"/>
    </row>
    <row r="216" spans="1:7" ht="14.4" x14ac:dyDescent="0.3">
      <c r="A216" s="135" t="s">
        <v>762</v>
      </c>
      <c r="B216" s="135" t="s">
        <v>762</v>
      </c>
      <c r="C216" s="135" t="s">
        <v>763</v>
      </c>
      <c r="D216" s="136">
        <v>20336</v>
      </c>
      <c r="E216" s="136">
        <v>21833</v>
      </c>
      <c r="F216" s="136">
        <v>1</v>
      </c>
      <c r="G216" s="141"/>
    </row>
    <row r="217" spans="1:7" ht="14.4" x14ac:dyDescent="0.3">
      <c r="A217" s="137" t="s">
        <v>764</v>
      </c>
      <c r="B217" s="137" t="s">
        <v>764</v>
      </c>
      <c r="C217" s="137" t="s">
        <v>765</v>
      </c>
      <c r="D217" s="138">
        <v>8585</v>
      </c>
      <c r="E217" s="138">
        <v>14996</v>
      </c>
      <c r="F217" s="138">
        <v>1</v>
      </c>
      <c r="G217" s="140"/>
    </row>
    <row r="218" spans="1:7" ht="14.4" x14ac:dyDescent="0.3">
      <c r="A218" s="135" t="s">
        <v>766</v>
      </c>
      <c r="B218" s="135" t="s">
        <v>766</v>
      </c>
      <c r="C218" s="135" t="s">
        <v>767</v>
      </c>
      <c r="D218" s="136">
        <v>6906</v>
      </c>
      <c r="E218" s="136">
        <v>9377</v>
      </c>
      <c r="F218" s="136">
        <v>1</v>
      </c>
      <c r="G218" s="141"/>
    </row>
    <row r="219" spans="1:7" ht="14.4" x14ac:dyDescent="0.3">
      <c r="A219" s="137" t="s">
        <v>768</v>
      </c>
      <c r="B219" s="137" t="s">
        <v>768</v>
      </c>
      <c r="C219" s="137" t="s">
        <v>769</v>
      </c>
      <c r="D219" s="138">
        <v>78646</v>
      </c>
      <c r="E219" s="138">
        <v>78709</v>
      </c>
      <c r="F219" s="138">
        <v>19</v>
      </c>
      <c r="G219" s="137" t="s">
        <v>337</v>
      </c>
    </row>
    <row r="220" spans="1:7" ht="14.4" x14ac:dyDescent="0.3">
      <c r="A220" s="135" t="s">
        <v>770</v>
      </c>
      <c r="B220" s="135" t="s">
        <v>770</v>
      </c>
      <c r="C220" s="135" t="s">
        <v>771</v>
      </c>
      <c r="D220" s="136">
        <v>108403</v>
      </c>
      <c r="E220" s="136">
        <v>99469</v>
      </c>
      <c r="F220" s="136">
        <v>9</v>
      </c>
      <c r="G220" s="141"/>
    </row>
    <row r="221" spans="1:7" ht="14.4" x14ac:dyDescent="0.3">
      <c r="A221" s="137" t="s">
        <v>772</v>
      </c>
      <c r="B221" s="137" t="s">
        <v>772</v>
      </c>
      <c r="C221" s="137" t="s">
        <v>773</v>
      </c>
      <c r="D221" s="138">
        <v>58499</v>
      </c>
      <c r="E221" s="138">
        <v>51524</v>
      </c>
      <c r="F221" s="138">
        <v>4</v>
      </c>
      <c r="G221" s="140"/>
    </row>
    <row r="222" spans="1:7" ht="14.4" x14ac:dyDescent="0.3">
      <c r="A222" s="135" t="s">
        <v>774</v>
      </c>
      <c r="B222" s="135" t="s">
        <v>774</v>
      </c>
      <c r="C222" s="135" t="s">
        <v>775</v>
      </c>
      <c r="D222" s="136">
        <v>29591</v>
      </c>
      <c r="E222" s="136">
        <v>28000</v>
      </c>
      <c r="F222" s="136">
        <v>9</v>
      </c>
      <c r="G222" s="141"/>
    </row>
    <row r="223" spans="1:7" ht="14.4" x14ac:dyDescent="0.3">
      <c r="A223" s="137" t="s">
        <v>776</v>
      </c>
      <c r="B223" s="137" t="s">
        <v>776</v>
      </c>
      <c r="C223" s="137" t="s">
        <v>777</v>
      </c>
      <c r="D223" s="138">
        <v>111192</v>
      </c>
      <c r="E223" s="138">
        <v>91602</v>
      </c>
      <c r="F223" s="138">
        <v>14</v>
      </c>
      <c r="G223" s="140"/>
    </row>
    <row r="224" spans="1:7" ht="14.4" x14ac:dyDescent="0.3">
      <c r="A224" s="135" t="s">
        <v>778</v>
      </c>
      <c r="B224" s="135" t="s">
        <v>778</v>
      </c>
      <c r="C224" s="135" t="s">
        <v>779</v>
      </c>
      <c r="D224" s="136">
        <v>56838</v>
      </c>
      <c r="E224" s="136">
        <v>48574</v>
      </c>
      <c r="F224" s="136">
        <v>6</v>
      </c>
      <c r="G224" s="141"/>
    </row>
    <row r="225" spans="1:7" ht="14.4" x14ac:dyDescent="0.3">
      <c r="A225" s="137" t="s">
        <v>780</v>
      </c>
      <c r="B225" s="137" t="s">
        <v>780</v>
      </c>
      <c r="C225" s="137" t="s">
        <v>781</v>
      </c>
      <c r="D225" s="138">
        <v>25593</v>
      </c>
      <c r="E225" s="138">
        <v>22705</v>
      </c>
      <c r="F225" s="138">
        <v>6</v>
      </c>
      <c r="G225" s="140"/>
    </row>
    <row r="226" spans="1:7" ht="14.4" x14ac:dyDescent="0.3">
      <c r="A226" s="135" t="s">
        <v>782</v>
      </c>
      <c r="B226" s="135" t="s">
        <v>782</v>
      </c>
      <c r="C226" s="135" t="s">
        <v>783</v>
      </c>
      <c r="D226" s="136">
        <v>35818</v>
      </c>
      <c r="E226" s="136">
        <v>37460</v>
      </c>
      <c r="F226" s="136">
        <v>1</v>
      </c>
      <c r="G226" s="141"/>
    </row>
    <row r="227" spans="1:7" ht="28.8" x14ac:dyDescent="0.3">
      <c r="A227" s="137" t="s">
        <v>784</v>
      </c>
      <c r="B227" s="137" t="s">
        <v>784</v>
      </c>
      <c r="C227" s="142" t="s">
        <v>785</v>
      </c>
      <c r="D227" s="138">
        <v>14644</v>
      </c>
      <c r="E227" s="138">
        <v>12388</v>
      </c>
      <c r="F227" s="138">
        <v>1</v>
      </c>
      <c r="G227" s="140"/>
    </row>
    <row r="228" spans="1:7" ht="14.4" x14ac:dyDescent="0.3">
      <c r="A228" s="135" t="s">
        <v>786</v>
      </c>
      <c r="B228" s="135" t="s">
        <v>786</v>
      </c>
      <c r="C228" s="135" t="s">
        <v>787</v>
      </c>
      <c r="D228" s="136">
        <v>79950</v>
      </c>
      <c r="E228" s="136">
        <v>72846</v>
      </c>
      <c r="F228" s="136">
        <v>19</v>
      </c>
      <c r="G228" s="141"/>
    </row>
    <row r="229" spans="1:7" ht="14.4" x14ac:dyDescent="0.3">
      <c r="A229" s="137" t="s">
        <v>788</v>
      </c>
      <c r="B229" s="137" t="s">
        <v>788</v>
      </c>
      <c r="C229" s="137" t="s">
        <v>789</v>
      </c>
      <c r="D229" s="138">
        <v>46197</v>
      </c>
      <c r="E229" s="138">
        <v>50481</v>
      </c>
      <c r="F229" s="138">
        <v>4</v>
      </c>
      <c r="G229" s="140"/>
    </row>
    <row r="230" spans="1:7" ht="14.4" x14ac:dyDescent="0.3">
      <c r="A230" s="135" t="s">
        <v>790</v>
      </c>
      <c r="B230" s="135" t="s">
        <v>790</v>
      </c>
      <c r="C230" s="135" t="s">
        <v>791</v>
      </c>
      <c r="D230" s="136">
        <v>31725</v>
      </c>
      <c r="E230" s="136">
        <v>30433</v>
      </c>
      <c r="F230" s="136">
        <v>4</v>
      </c>
      <c r="G230" s="141"/>
    </row>
    <row r="231" spans="1:7" ht="14.4" x14ac:dyDescent="0.3">
      <c r="A231" s="137" t="s">
        <v>792</v>
      </c>
      <c r="B231" s="137" t="s">
        <v>792</v>
      </c>
      <c r="C231" s="137" t="s">
        <v>793</v>
      </c>
      <c r="D231" s="138">
        <v>32021</v>
      </c>
      <c r="E231" s="138">
        <v>38860</v>
      </c>
      <c r="F231" s="138">
        <v>1</v>
      </c>
      <c r="G231" s="140"/>
    </row>
    <row r="232" spans="1:7" ht="14.4" x14ac:dyDescent="0.3">
      <c r="A232" s="135" t="s">
        <v>794</v>
      </c>
      <c r="B232" s="135" t="s">
        <v>794</v>
      </c>
      <c r="C232" s="135" t="s">
        <v>795</v>
      </c>
      <c r="D232" s="136">
        <v>15191</v>
      </c>
      <c r="E232" s="136">
        <v>15464</v>
      </c>
      <c r="F232" s="136">
        <v>1</v>
      </c>
      <c r="G232" s="141"/>
    </row>
    <row r="233" spans="1:7" ht="14.4" x14ac:dyDescent="0.3">
      <c r="A233" s="137" t="s">
        <v>796</v>
      </c>
      <c r="B233" s="137" t="s">
        <v>796</v>
      </c>
      <c r="C233" s="137" t="s">
        <v>797</v>
      </c>
      <c r="D233" s="138">
        <v>95123</v>
      </c>
      <c r="E233" s="138">
        <v>91940</v>
      </c>
      <c r="F233" s="138">
        <v>2</v>
      </c>
      <c r="G233" s="140"/>
    </row>
    <row r="234" spans="1:7" ht="14.4" x14ac:dyDescent="0.3">
      <c r="A234" s="135" t="s">
        <v>798</v>
      </c>
      <c r="B234" s="135" t="s">
        <v>798</v>
      </c>
      <c r="C234" s="135" t="s">
        <v>799</v>
      </c>
      <c r="D234" s="136">
        <v>56208</v>
      </c>
      <c r="E234" s="136">
        <v>54327</v>
      </c>
      <c r="F234" s="136">
        <v>2</v>
      </c>
      <c r="G234" s="141"/>
    </row>
    <row r="235" spans="1:7" ht="14.4" x14ac:dyDescent="0.3">
      <c r="A235" s="137" t="s">
        <v>800</v>
      </c>
      <c r="B235" s="137" t="s">
        <v>800</v>
      </c>
      <c r="C235" s="137" t="s">
        <v>801</v>
      </c>
      <c r="D235" s="138">
        <v>39112</v>
      </c>
      <c r="E235" s="138">
        <v>37803</v>
      </c>
      <c r="F235" s="138">
        <v>4</v>
      </c>
      <c r="G235" s="140"/>
    </row>
    <row r="236" spans="1:7" ht="14.4" x14ac:dyDescent="0.3">
      <c r="A236" s="135" t="s">
        <v>802</v>
      </c>
      <c r="B236" s="135" t="s">
        <v>802</v>
      </c>
      <c r="C236" s="135" t="s">
        <v>803</v>
      </c>
      <c r="D236" s="136">
        <v>73057</v>
      </c>
      <c r="E236" s="136">
        <v>96124</v>
      </c>
      <c r="F236" s="136">
        <v>1</v>
      </c>
      <c r="G236" s="141"/>
    </row>
    <row r="237" spans="1:7" ht="14.4" x14ac:dyDescent="0.3">
      <c r="A237" s="137" t="s">
        <v>804</v>
      </c>
      <c r="B237" s="137" t="s">
        <v>804</v>
      </c>
      <c r="C237" s="137" t="s">
        <v>805</v>
      </c>
      <c r="D237" s="138">
        <v>39203</v>
      </c>
      <c r="E237" s="138">
        <v>46927</v>
      </c>
      <c r="F237" s="138">
        <v>4</v>
      </c>
      <c r="G237" s="140"/>
    </row>
    <row r="238" spans="1:7" ht="14.4" x14ac:dyDescent="0.3">
      <c r="A238" s="135" t="s">
        <v>806</v>
      </c>
      <c r="B238" s="135" t="s">
        <v>806</v>
      </c>
      <c r="C238" s="135" t="s">
        <v>807</v>
      </c>
      <c r="D238" s="136">
        <v>33218</v>
      </c>
      <c r="E238" s="136">
        <v>33798</v>
      </c>
      <c r="F238" s="136">
        <v>4</v>
      </c>
      <c r="G238" s="141"/>
    </row>
    <row r="239" spans="1:7" ht="14.4" x14ac:dyDescent="0.3">
      <c r="A239" s="137" t="s">
        <v>808</v>
      </c>
      <c r="B239" s="137" t="s">
        <v>808</v>
      </c>
      <c r="C239" s="137" t="s">
        <v>809</v>
      </c>
      <c r="D239" s="138">
        <v>19482</v>
      </c>
      <c r="E239" s="138">
        <v>18627</v>
      </c>
      <c r="F239" s="138">
        <v>1</v>
      </c>
      <c r="G239" s="140"/>
    </row>
    <row r="240" spans="1:7" ht="14.4" x14ac:dyDescent="0.3">
      <c r="A240" s="135" t="s">
        <v>810</v>
      </c>
      <c r="B240" s="135" t="s">
        <v>810</v>
      </c>
      <c r="C240" s="135" t="s">
        <v>811</v>
      </c>
      <c r="D240" s="136">
        <v>79365</v>
      </c>
      <c r="E240" s="136">
        <v>81370</v>
      </c>
      <c r="F240" s="136">
        <v>16</v>
      </c>
      <c r="G240" s="141"/>
    </row>
    <row r="241" spans="1:7" ht="14.4" x14ac:dyDescent="0.3">
      <c r="A241" s="137" t="s">
        <v>812</v>
      </c>
      <c r="B241" s="137" t="s">
        <v>812</v>
      </c>
      <c r="C241" s="137" t="s">
        <v>813</v>
      </c>
      <c r="D241" s="138">
        <v>41334</v>
      </c>
      <c r="E241" s="138">
        <v>34010</v>
      </c>
      <c r="F241" s="138">
        <v>4</v>
      </c>
      <c r="G241" s="140"/>
    </row>
    <row r="242" spans="1:7" ht="14.4" x14ac:dyDescent="0.3">
      <c r="A242" s="135" t="s">
        <v>814</v>
      </c>
      <c r="B242" s="135" t="s">
        <v>814</v>
      </c>
      <c r="C242" s="135" t="s">
        <v>815</v>
      </c>
      <c r="D242" s="136">
        <v>21772</v>
      </c>
      <c r="E242" s="136">
        <v>15714</v>
      </c>
      <c r="F242" s="136">
        <v>1</v>
      </c>
      <c r="G242" s="141"/>
    </row>
    <row r="243" spans="1:7" ht="14.4" x14ac:dyDescent="0.3">
      <c r="A243" s="137" t="s">
        <v>816</v>
      </c>
      <c r="B243" s="137" t="s">
        <v>816</v>
      </c>
      <c r="C243" s="137" t="s">
        <v>817</v>
      </c>
      <c r="D243" s="138">
        <v>7181</v>
      </c>
      <c r="E243" s="138">
        <v>7689</v>
      </c>
      <c r="F243" s="138">
        <v>1</v>
      </c>
      <c r="G243" s="137" t="s">
        <v>374</v>
      </c>
    </row>
    <row r="244" spans="1:7" ht="14.4" x14ac:dyDescent="0.3">
      <c r="A244" s="135" t="s">
        <v>818</v>
      </c>
      <c r="B244" s="135" t="s">
        <v>819</v>
      </c>
      <c r="C244" s="135" t="s">
        <v>820</v>
      </c>
      <c r="D244" s="136">
        <v>5272</v>
      </c>
      <c r="E244" s="136">
        <v>4995</v>
      </c>
      <c r="F244" s="136">
        <v>1</v>
      </c>
      <c r="G244" s="135" t="s">
        <v>374</v>
      </c>
    </row>
    <row r="245" spans="1:7" ht="14.4" x14ac:dyDescent="0.3">
      <c r="A245" s="137" t="s">
        <v>819</v>
      </c>
      <c r="B245" s="137" t="s">
        <v>821</v>
      </c>
      <c r="C245" s="137" t="s">
        <v>822</v>
      </c>
      <c r="D245" s="138">
        <v>3591</v>
      </c>
      <c r="E245" s="138">
        <v>2820</v>
      </c>
      <c r="F245" s="138">
        <v>1</v>
      </c>
      <c r="G245" s="137" t="s">
        <v>374</v>
      </c>
    </row>
    <row r="246" spans="1:7" ht="14.4" x14ac:dyDescent="0.3">
      <c r="A246" s="135" t="s">
        <v>821</v>
      </c>
      <c r="B246" s="135" t="s">
        <v>823</v>
      </c>
      <c r="C246" s="135" t="s">
        <v>824</v>
      </c>
      <c r="D246" s="136">
        <v>1910</v>
      </c>
      <c r="E246" s="136">
        <v>1823</v>
      </c>
      <c r="F246" s="136">
        <v>1</v>
      </c>
      <c r="G246" s="135" t="s">
        <v>374</v>
      </c>
    </row>
    <row r="247" spans="1:7" ht="14.4" x14ac:dyDescent="0.3">
      <c r="A247" s="137" t="s">
        <v>825</v>
      </c>
      <c r="B247" s="137" t="s">
        <v>825</v>
      </c>
      <c r="C247" s="137" t="s">
        <v>826</v>
      </c>
      <c r="D247" s="138">
        <v>4532</v>
      </c>
      <c r="E247" s="138">
        <v>3912</v>
      </c>
      <c r="F247" s="138">
        <v>1</v>
      </c>
      <c r="G247" s="137" t="s">
        <v>374</v>
      </c>
    </row>
    <row r="248" spans="1:7" ht="14.4" x14ac:dyDescent="0.3">
      <c r="A248" s="135" t="s">
        <v>827</v>
      </c>
      <c r="B248" s="135" t="s">
        <v>827</v>
      </c>
      <c r="C248" s="135" t="s">
        <v>828</v>
      </c>
      <c r="D248" s="136">
        <v>5913</v>
      </c>
      <c r="E248" s="136">
        <v>4352</v>
      </c>
      <c r="F248" s="136">
        <v>1</v>
      </c>
      <c r="G248" s="135" t="s">
        <v>374</v>
      </c>
    </row>
    <row r="249" spans="1:7" ht="14.4" x14ac:dyDescent="0.3">
      <c r="A249" s="137" t="s">
        <v>829</v>
      </c>
      <c r="B249" s="137" t="s">
        <v>829</v>
      </c>
      <c r="C249" s="137" t="s">
        <v>830</v>
      </c>
      <c r="D249" s="138">
        <v>10475</v>
      </c>
      <c r="E249" s="138">
        <v>7795</v>
      </c>
      <c r="F249" s="138">
        <v>1</v>
      </c>
      <c r="G249" s="137" t="s">
        <v>374</v>
      </c>
    </row>
    <row r="250" spans="1:7" ht="14.4" x14ac:dyDescent="0.3">
      <c r="A250" s="135" t="s">
        <v>831</v>
      </c>
      <c r="B250" s="135" t="s">
        <v>831</v>
      </c>
      <c r="C250" s="135" t="s">
        <v>832</v>
      </c>
      <c r="D250" s="136">
        <v>1085</v>
      </c>
      <c r="E250" s="136">
        <v>1133</v>
      </c>
      <c r="F250" s="136">
        <v>1</v>
      </c>
      <c r="G250" s="135" t="s">
        <v>374</v>
      </c>
    </row>
    <row r="251" spans="1:7" ht="14.4" x14ac:dyDescent="0.3">
      <c r="A251" s="137" t="s">
        <v>833</v>
      </c>
      <c r="B251" s="137" t="s">
        <v>833</v>
      </c>
      <c r="C251" s="137" t="s">
        <v>834</v>
      </c>
      <c r="D251" s="138">
        <v>312</v>
      </c>
      <c r="E251" s="138">
        <v>237</v>
      </c>
      <c r="F251" s="138">
        <v>1</v>
      </c>
      <c r="G251" s="137" t="s">
        <v>374</v>
      </c>
    </row>
    <row r="252" spans="1:7" ht="28.8" x14ac:dyDescent="0.3">
      <c r="A252" s="135" t="s">
        <v>835</v>
      </c>
      <c r="B252" s="135" t="s">
        <v>835</v>
      </c>
      <c r="C252" s="139" t="s">
        <v>836</v>
      </c>
      <c r="D252" s="136">
        <v>43165</v>
      </c>
      <c r="E252" s="136">
        <v>41596</v>
      </c>
      <c r="F252" s="136">
        <v>17</v>
      </c>
      <c r="G252" s="135" t="s">
        <v>337</v>
      </c>
    </row>
    <row r="253" spans="1:7" ht="28.8" x14ac:dyDescent="0.3">
      <c r="A253" s="137" t="s">
        <v>837</v>
      </c>
      <c r="B253" s="137" t="s">
        <v>837</v>
      </c>
      <c r="C253" s="142" t="s">
        <v>838</v>
      </c>
      <c r="D253" s="138">
        <v>36696</v>
      </c>
      <c r="E253" s="138">
        <v>36988</v>
      </c>
      <c r="F253" s="138">
        <v>14</v>
      </c>
      <c r="G253" s="137" t="s">
        <v>337</v>
      </c>
    </row>
    <row r="254" spans="1:7" ht="14.4" x14ac:dyDescent="0.3">
      <c r="A254" s="135" t="s">
        <v>839</v>
      </c>
      <c r="B254" s="135" t="s">
        <v>839</v>
      </c>
      <c r="C254" s="135" t="s">
        <v>840</v>
      </c>
      <c r="D254" s="136">
        <v>52282</v>
      </c>
      <c r="E254" s="136">
        <v>43831</v>
      </c>
      <c r="F254" s="136">
        <v>15</v>
      </c>
      <c r="G254" s="135" t="s">
        <v>337</v>
      </c>
    </row>
    <row r="255" spans="1:7" ht="14.4" x14ac:dyDescent="0.3">
      <c r="A255" s="137" t="s">
        <v>841</v>
      </c>
      <c r="B255" s="137" t="s">
        <v>841</v>
      </c>
      <c r="C255" s="137" t="s">
        <v>842</v>
      </c>
      <c r="D255" s="138">
        <v>29675</v>
      </c>
      <c r="E255" s="138">
        <v>27284</v>
      </c>
      <c r="F255" s="138">
        <v>9</v>
      </c>
      <c r="G255" s="137" t="s">
        <v>337</v>
      </c>
    </row>
    <row r="256" spans="1:7" ht="14.4" x14ac:dyDescent="0.3">
      <c r="A256" s="135" t="s">
        <v>843</v>
      </c>
      <c r="B256" s="135" t="s">
        <v>843</v>
      </c>
      <c r="C256" s="135" t="s">
        <v>844</v>
      </c>
      <c r="D256" s="136">
        <v>33836</v>
      </c>
      <c r="E256" s="136">
        <v>28340</v>
      </c>
      <c r="F256" s="136">
        <v>11</v>
      </c>
      <c r="G256" s="135" t="s">
        <v>337</v>
      </c>
    </row>
    <row r="257" spans="1:7" ht="14.4" x14ac:dyDescent="0.3">
      <c r="A257" s="137" t="s">
        <v>845</v>
      </c>
      <c r="B257" s="137" t="s">
        <v>845</v>
      </c>
      <c r="C257" s="137" t="s">
        <v>846</v>
      </c>
      <c r="D257" s="138">
        <v>26958</v>
      </c>
      <c r="E257" s="138">
        <v>26074</v>
      </c>
      <c r="F257" s="138">
        <v>9</v>
      </c>
      <c r="G257" s="137" t="s">
        <v>337</v>
      </c>
    </row>
    <row r="258" spans="1:7" ht="14.4" x14ac:dyDescent="0.3">
      <c r="A258" s="135" t="s">
        <v>847</v>
      </c>
      <c r="B258" s="135" t="s">
        <v>847</v>
      </c>
      <c r="C258" s="135" t="s">
        <v>848</v>
      </c>
      <c r="D258" s="136">
        <v>24243</v>
      </c>
      <c r="E258" s="136">
        <v>21420</v>
      </c>
      <c r="F258" s="136">
        <v>6</v>
      </c>
      <c r="G258" s="135" t="s">
        <v>337</v>
      </c>
    </row>
    <row r="259" spans="1:7" ht="14.4" x14ac:dyDescent="0.3">
      <c r="A259" s="137" t="s">
        <v>849</v>
      </c>
      <c r="B259" s="137" t="s">
        <v>849</v>
      </c>
      <c r="C259" s="137" t="s">
        <v>850</v>
      </c>
      <c r="D259" s="138">
        <v>34653</v>
      </c>
      <c r="E259" s="138">
        <v>31883</v>
      </c>
      <c r="F259" s="138">
        <v>11</v>
      </c>
      <c r="G259" s="137" t="s">
        <v>337</v>
      </c>
    </row>
    <row r="260" spans="1:7" ht="14.4" x14ac:dyDescent="0.3">
      <c r="A260" s="135" t="s">
        <v>851</v>
      </c>
      <c r="B260" s="135" t="s">
        <v>851</v>
      </c>
      <c r="C260" s="135" t="s">
        <v>852</v>
      </c>
      <c r="D260" s="136">
        <v>7145</v>
      </c>
      <c r="E260" s="136">
        <v>5508</v>
      </c>
      <c r="F260" s="136">
        <v>1</v>
      </c>
      <c r="G260" s="141"/>
    </row>
    <row r="261" spans="1:7" ht="28.8" x14ac:dyDescent="0.3">
      <c r="A261" s="137" t="s">
        <v>853</v>
      </c>
      <c r="B261" s="137" t="s">
        <v>853</v>
      </c>
      <c r="C261" s="142" t="s">
        <v>854</v>
      </c>
      <c r="D261" s="138">
        <v>26951</v>
      </c>
      <c r="E261" s="138">
        <v>22115</v>
      </c>
      <c r="F261" s="138">
        <v>9</v>
      </c>
      <c r="G261" s="137" t="s">
        <v>337</v>
      </c>
    </row>
    <row r="262" spans="1:7" ht="28.8" x14ac:dyDescent="0.3">
      <c r="A262" s="135" t="s">
        <v>855</v>
      </c>
      <c r="B262" s="135" t="s">
        <v>855</v>
      </c>
      <c r="C262" s="139" t="s">
        <v>856</v>
      </c>
      <c r="D262" s="136">
        <v>6756</v>
      </c>
      <c r="E262" s="136">
        <v>5130</v>
      </c>
      <c r="F262" s="136">
        <v>1</v>
      </c>
      <c r="G262" s="141"/>
    </row>
    <row r="263" spans="1:7" ht="14.4" x14ac:dyDescent="0.3">
      <c r="A263" s="137" t="s">
        <v>857</v>
      </c>
      <c r="B263" s="137" t="s">
        <v>857</v>
      </c>
      <c r="C263" s="137" t="s">
        <v>858</v>
      </c>
      <c r="D263" s="138">
        <v>9389</v>
      </c>
      <c r="E263" s="138">
        <v>8314</v>
      </c>
      <c r="F263" s="138">
        <v>1</v>
      </c>
      <c r="G263" s="140"/>
    </row>
    <row r="264" spans="1:7" ht="14.4" x14ac:dyDescent="0.3">
      <c r="A264" s="135" t="s">
        <v>859</v>
      </c>
      <c r="B264" s="135" t="s">
        <v>859</v>
      </c>
      <c r="C264" s="135" t="s">
        <v>860</v>
      </c>
      <c r="D264" s="136">
        <v>4738</v>
      </c>
      <c r="E264" s="136">
        <v>4246</v>
      </c>
      <c r="F264" s="136">
        <v>1</v>
      </c>
      <c r="G264" s="141"/>
    </row>
    <row r="265" spans="1:7" ht="14.4" x14ac:dyDescent="0.3">
      <c r="A265" s="137" t="s">
        <v>861</v>
      </c>
      <c r="B265" s="137" t="s">
        <v>861</v>
      </c>
      <c r="C265" s="137" t="s">
        <v>862</v>
      </c>
      <c r="D265" s="138">
        <v>26019</v>
      </c>
      <c r="E265" s="138">
        <v>22789</v>
      </c>
      <c r="F265" s="138">
        <v>9</v>
      </c>
      <c r="G265" s="137" t="s">
        <v>337</v>
      </c>
    </row>
    <row r="266" spans="1:7" ht="14.4" x14ac:dyDescent="0.3">
      <c r="A266" s="135" t="s">
        <v>863</v>
      </c>
      <c r="B266" s="135" t="s">
        <v>863</v>
      </c>
      <c r="C266" s="135" t="s">
        <v>864</v>
      </c>
      <c r="D266" s="136">
        <v>4686</v>
      </c>
      <c r="E266" s="136">
        <v>3760</v>
      </c>
      <c r="F266" s="136">
        <v>1</v>
      </c>
      <c r="G266" s="141"/>
    </row>
    <row r="267" spans="1:7" ht="14.4" x14ac:dyDescent="0.3">
      <c r="A267" s="137" t="s">
        <v>865</v>
      </c>
      <c r="B267" s="137" t="s">
        <v>865</v>
      </c>
      <c r="C267" s="137" t="s">
        <v>866</v>
      </c>
      <c r="D267" s="138">
        <v>4356</v>
      </c>
      <c r="E267" s="138">
        <v>3810</v>
      </c>
      <c r="F267" s="138">
        <v>1</v>
      </c>
      <c r="G267" s="140"/>
    </row>
    <row r="268" spans="1:7" ht="14.4" x14ac:dyDescent="0.3">
      <c r="A268" s="135" t="s">
        <v>867</v>
      </c>
      <c r="B268" s="135" t="s">
        <v>867</v>
      </c>
      <c r="C268" s="135" t="s">
        <v>868</v>
      </c>
      <c r="D268" s="136">
        <v>3398</v>
      </c>
      <c r="E268" s="136">
        <v>2673</v>
      </c>
      <c r="F268" s="136">
        <v>1</v>
      </c>
      <c r="G268" s="141"/>
    </row>
    <row r="269" spans="1:7" ht="14.4" x14ac:dyDescent="0.3">
      <c r="A269" s="137" t="s">
        <v>869</v>
      </c>
      <c r="B269" s="137" t="s">
        <v>869</v>
      </c>
      <c r="C269" s="137" t="s">
        <v>870</v>
      </c>
      <c r="D269" s="138">
        <v>2358</v>
      </c>
      <c r="E269" s="138">
        <v>2277</v>
      </c>
      <c r="F269" s="138">
        <v>1</v>
      </c>
      <c r="G269" s="137" t="s">
        <v>374</v>
      </c>
    </row>
    <row r="270" spans="1:7" ht="14.4" x14ac:dyDescent="0.3">
      <c r="A270" s="135" t="s">
        <v>871</v>
      </c>
      <c r="B270" s="135" t="s">
        <v>871</v>
      </c>
      <c r="C270" s="135" t="s">
        <v>872</v>
      </c>
      <c r="D270" s="136">
        <v>3306</v>
      </c>
      <c r="E270" s="136">
        <v>3393</v>
      </c>
      <c r="F270" s="136">
        <v>1</v>
      </c>
      <c r="G270" s="135" t="s">
        <v>374</v>
      </c>
    </row>
    <row r="271" spans="1:7" ht="14.4" x14ac:dyDescent="0.3">
      <c r="A271" s="137" t="s">
        <v>873</v>
      </c>
      <c r="B271" s="137" t="s">
        <v>873</v>
      </c>
      <c r="C271" s="137" t="s">
        <v>874</v>
      </c>
      <c r="D271" s="138">
        <v>168255</v>
      </c>
      <c r="E271" s="138">
        <v>159527</v>
      </c>
      <c r="F271" s="138">
        <v>44</v>
      </c>
      <c r="G271" s="140"/>
    </row>
    <row r="272" spans="1:7" ht="14.4" x14ac:dyDescent="0.3">
      <c r="A272" s="135" t="s">
        <v>875</v>
      </c>
      <c r="B272" s="135" t="s">
        <v>875</v>
      </c>
      <c r="C272" s="135" t="s">
        <v>876</v>
      </c>
      <c r="D272" s="136">
        <v>265127</v>
      </c>
      <c r="E272" s="136">
        <v>221416</v>
      </c>
      <c r="F272" s="136">
        <v>36</v>
      </c>
      <c r="G272" s="141"/>
    </row>
    <row r="273" spans="1:7" ht="14.4" x14ac:dyDescent="0.3">
      <c r="A273" s="137" t="s">
        <v>877</v>
      </c>
      <c r="B273" s="137" t="s">
        <v>877</v>
      </c>
      <c r="C273" s="137" t="s">
        <v>878</v>
      </c>
      <c r="D273" s="138">
        <v>186053</v>
      </c>
      <c r="E273" s="138">
        <v>187420</v>
      </c>
      <c r="F273" s="138">
        <v>18</v>
      </c>
      <c r="G273" s="140"/>
    </row>
    <row r="274" spans="1:7" ht="14.4" x14ac:dyDescent="0.3">
      <c r="A274" s="135" t="s">
        <v>879</v>
      </c>
      <c r="B274" s="135" t="s">
        <v>879</v>
      </c>
      <c r="C274" s="135" t="s">
        <v>880</v>
      </c>
      <c r="D274" s="136">
        <v>186917</v>
      </c>
      <c r="E274" s="136">
        <v>156314</v>
      </c>
      <c r="F274" s="136">
        <v>20</v>
      </c>
      <c r="G274" s="141"/>
    </row>
    <row r="275" spans="1:7" ht="28.8" x14ac:dyDescent="0.3">
      <c r="A275" s="137" t="s">
        <v>881</v>
      </c>
      <c r="B275" s="137" t="s">
        <v>881</v>
      </c>
      <c r="C275" s="142" t="s">
        <v>882</v>
      </c>
      <c r="D275" s="138">
        <v>188757</v>
      </c>
      <c r="E275" s="138">
        <v>210417</v>
      </c>
      <c r="F275" s="138">
        <v>12</v>
      </c>
      <c r="G275" s="140"/>
    </row>
    <row r="276" spans="1:7" ht="14.4" x14ac:dyDescent="0.3">
      <c r="A276" s="135" t="s">
        <v>883</v>
      </c>
      <c r="B276" s="135" t="s">
        <v>883</v>
      </c>
      <c r="C276" s="135" t="s">
        <v>884</v>
      </c>
      <c r="D276" s="136">
        <v>75294</v>
      </c>
      <c r="E276" s="136">
        <v>81667</v>
      </c>
      <c r="F276" s="136">
        <v>1</v>
      </c>
      <c r="G276" s="141"/>
    </row>
    <row r="277" spans="1:7" ht="14.4" x14ac:dyDescent="0.3">
      <c r="A277" s="137" t="s">
        <v>885</v>
      </c>
      <c r="B277" s="137" t="s">
        <v>885</v>
      </c>
      <c r="C277" s="137" t="s">
        <v>886</v>
      </c>
      <c r="D277" s="138">
        <v>14624</v>
      </c>
      <c r="E277" s="138">
        <v>14233</v>
      </c>
      <c r="F277" s="138">
        <v>1</v>
      </c>
      <c r="G277" s="140"/>
    </row>
    <row r="278" spans="1:7" ht="14.4" x14ac:dyDescent="0.3">
      <c r="A278" s="135" t="s">
        <v>887</v>
      </c>
      <c r="B278" s="135" t="s">
        <v>887</v>
      </c>
      <c r="C278" s="135" t="s">
        <v>888</v>
      </c>
      <c r="D278" s="136">
        <v>121179</v>
      </c>
      <c r="E278" s="136">
        <v>109941</v>
      </c>
      <c r="F278" s="136">
        <v>12</v>
      </c>
      <c r="G278" s="141"/>
    </row>
    <row r="279" spans="1:7" ht="14.4" x14ac:dyDescent="0.3">
      <c r="A279" s="137" t="s">
        <v>889</v>
      </c>
      <c r="B279" s="137" t="s">
        <v>889</v>
      </c>
      <c r="C279" s="137" t="s">
        <v>890</v>
      </c>
      <c r="D279" s="138">
        <v>126753</v>
      </c>
      <c r="E279" s="138">
        <v>108582</v>
      </c>
      <c r="F279" s="138">
        <v>22</v>
      </c>
      <c r="G279" s="140"/>
    </row>
    <row r="280" spans="1:7" ht="14.4" x14ac:dyDescent="0.3">
      <c r="A280" s="135" t="s">
        <v>891</v>
      </c>
      <c r="B280" s="135" t="s">
        <v>891</v>
      </c>
      <c r="C280" s="135" t="s">
        <v>892</v>
      </c>
      <c r="D280" s="136">
        <v>111484</v>
      </c>
      <c r="E280" s="136">
        <v>94133</v>
      </c>
      <c r="F280" s="136">
        <v>18</v>
      </c>
      <c r="G280" s="141"/>
    </row>
    <row r="281" spans="1:7" ht="14.4" x14ac:dyDescent="0.3">
      <c r="A281" s="137" t="s">
        <v>893</v>
      </c>
      <c r="B281" s="137" t="s">
        <v>893</v>
      </c>
      <c r="C281" s="137" t="s">
        <v>894</v>
      </c>
      <c r="D281" s="138">
        <v>135465</v>
      </c>
      <c r="E281" s="138">
        <v>120719</v>
      </c>
      <c r="F281" s="138">
        <v>17</v>
      </c>
      <c r="G281" s="140"/>
    </row>
    <row r="282" spans="1:7" ht="14.4" x14ac:dyDescent="0.3">
      <c r="A282" s="135" t="s">
        <v>895</v>
      </c>
      <c r="B282" s="135" t="s">
        <v>895</v>
      </c>
      <c r="C282" s="135" t="s">
        <v>896</v>
      </c>
      <c r="D282" s="136">
        <v>99137</v>
      </c>
      <c r="E282" s="136">
        <v>84348</v>
      </c>
      <c r="F282" s="136">
        <v>11</v>
      </c>
      <c r="G282" s="141"/>
    </row>
    <row r="283" spans="1:7" ht="14.4" x14ac:dyDescent="0.3">
      <c r="A283" s="137" t="s">
        <v>897</v>
      </c>
      <c r="B283" s="137" t="s">
        <v>897</v>
      </c>
      <c r="C283" s="137" t="s">
        <v>898</v>
      </c>
      <c r="D283" s="138">
        <v>85435</v>
      </c>
      <c r="E283" s="138">
        <v>73494</v>
      </c>
      <c r="F283" s="138">
        <v>18</v>
      </c>
      <c r="G283" s="140"/>
    </row>
    <row r="284" spans="1:7" ht="14.4" x14ac:dyDescent="0.3">
      <c r="A284" s="135" t="s">
        <v>899</v>
      </c>
      <c r="B284" s="135" t="s">
        <v>899</v>
      </c>
      <c r="C284" s="135" t="s">
        <v>900</v>
      </c>
      <c r="D284" s="136">
        <v>51864</v>
      </c>
      <c r="E284" s="136">
        <v>71444</v>
      </c>
      <c r="F284" s="136">
        <v>11</v>
      </c>
      <c r="G284" s="141"/>
    </row>
    <row r="285" spans="1:7" ht="14.4" x14ac:dyDescent="0.3">
      <c r="A285" s="137" t="s">
        <v>901</v>
      </c>
      <c r="B285" s="137" t="s">
        <v>901</v>
      </c>
      <c r="C285" s="137" t="s">
        <v>902</v>
      </c>
      <c r="D285" s="138">
        <v>34141</v>
      </c>
      <c r="E285" s="138">
        <v>32356</v>
      </c>
      <c r="F285" s="138">
        <v>6</v>
      </c>
      <c r="G285" s="140"/>
    </row>
    <row r="286" spans="1:7" ht="14.4" x14ac:dyDescent="0.3">
      <c r="A286" s="135" t="s">
        <v>903</v>
      </c>
      <c r="B286" s="135" t="s">
        <v>903</v>
      </c>
      <c r="C286" s="135" t="s">
        <v>904</v>
      </c>
      <c r="D286" s="136">
        <v>30357</v>
      </c>
      <c r="E286" s="136">
        <v>26366</v>
      </c>
      <c r="F286" s="136">
        <v>4</v>
      </c>
      <c r="G286" s="141"/>
    </row>
    <row r="287" spans="1:7" ht="14.4" x14ac:dyDescent="0.3">
      <c r="A287" s="137" t="s">
        <v>905</v>
      </c>
      <c r="B287" s="137" t="s">
        <v>905</v>
      </c>
      <c r="C287" s="137" t="s">
        <v>906</v>
      </c>
      <c r="D287" s="138">
        <v>47177</v>
      </c>
      <c r="E287" s="138">
        <v>37713</v>
      </c>
      <c r="F287" s="138">
        <v>10</v>
      </c>
      <c r="G287" s="140"/>
    </row>
    <row r="288" spans="1:7" ht="14.4" x14ac:dyDescent="0.3">
      <c r="A288" s="135" t="s">
        <v>907</v>
      </c>
      <c r="B288" s="135" t="s">
        <v>907</v>
      </c>
      <c r="C288" s="135" t="s">
        <v>908</v>
      </c>
      <c r="D288" s="136">
        <v>30664</v>
      </c>
      <c r="E288" s="136">
        <v>26498</v>
      </c>
      <c r="F288" s="136">
        <v>4</v>
      </c>
      <c r="G288" s="141"/>
    </row>
    <row r="289" spans="1:7" ht="14.4" x14ac:dyDescent="0.3">
      <c r="A289" s="137" t="s">
        <v>909</v>
      </c>
      <c r="B289" s="137" t="s">
        <v>909</v>
      </c>
      <c r="C289" s="137" t="s">
        <v>910</v>
      </c>
      <c r="D289" s="138">
        <v>9039</v>
      </c>
      <c r="E289" s="138">
        <v>9697</v>
      </c>
      <c r="F289" s="138">
        <v>1</v>
      </c>
      <c r="G289" s="140"/>
    </row>
    <row r="290" spans="1:7" ht="14.4" x14ac:dyDescent="0.3">
      <c r="A290" s="135" t="s">
        <v>911</v>
      </c>
      <c r="B290" s="135" t="s">
        <v>911</v>
      </c>
      <c r="C290" s="135" t="s">
        <v>912</v>
      </c>
      <c r="D290" s="136">
        <v>14463</v>
      </c>
      <c r="E290" s="136">
        <v>11097</v>
      </c>
      <c r="F290" s="136">
        <v>1</v>
      </c>
      <c r="G290" s="141"/>
    </row>
    <row r="291" spans="1:7" ht="28.8" x14ac:dyDescent="0.3">
      <c r="A291" s="137" t="s">
        <v>913</v>
      </c>
      <c r="B291" s="137" t="s">
        <v>913</v>
      </c>
      <c r="C291" s="142" t="s">
        <v>914</v>
      </c>
      <c r="D291" s="138">
        <v>47183</v>
      </c>
      <c r="E291" s="138">
        <v>37919</v>
      </c>
      <c r="F291" s="138">
        <v>6</v>
      </c>
      <c r="G291" s="140"/>
    </row>
    <row r="292" spans="1:7" ht="28.8" x14ac:dyDescent="0.3">
      <c r="A292" s="135" t="s">
        <v>915</v>
      </c>
      <c r="B292" s="135" t="s">
        <v>915</v>
      </c>
      <c r="C292" s="139" t="s">
        <v>916</v>
      </c>
      <c r="D292" s="136">
        <v>19016</v>
      </c>
      <c r="E292" s="136">
        <v>14249</v>
      </c>
      <c r="F292" s="136">
        <v>1</v>
      </c>
      <c r="G292" s="141"/>
    </row>
    <row r="293" spans="1:7" ht="28.8" x14ac:dyDescent="0.3">
      <c r="A293" s="137" t="s">
        <v>917</v>
      </c>
      <c r="B293" s="137" t="s">
        <v>917</v>
      </c>
      <c r="C293" s="142" t="s">
        <v>918</v>
      </c>
      <c r="D293" s="138">
        <v>41242</v>
      </c>
      <c r="E293" s="138">
        <v>32299</v>
      </c>
      <c r="F293" s="138">
        <v>4</v>
      </c>
      <c r="G293" s="140"/>
    </row>
    <row r="294" spans="1:7" ht="28.8" x14ac:dyDescent="0.3">
      <c r="A294" s="135" t="s">
        <v>919</v>
      </c>
      <c r="B294" s="135" t="s">
        <v>919</v>
      </c>
      <c r="C294" s="139" t="s">
        <v>920</v>
      </c>
      <c r="D294" s="136">
        <v>10344</v>
      </c>
      <c r="E294" s="136">
        <v>9108</v>
      </c>
      <c r="F294" s="136">
        <v>1</v>
      </c>
      <c r="G294" s="141"/>
    </row>
    <row r="295" spans="1:7" ht="14.4" x14ac:dyDescent="0.3">
      <c r="A295" s="137" t="s">
        <v>921</v>
      </c>
      <c r="B295" s="137" t="s">
        <v>921</v>
      </c>
      <c r="C295" s="137" t="s">
        <v>922</v>
      </c>
      <c r="D295" s="138">
        <v>33669</v>
      </c>
      <c r="E295" s="138">
        <v>35125</v>
      </c>
      <c r="F295" s="138">
        <v>4</v>
      </c>
      <c r="G295" s="140"/>
    </row>
    <row r="296" spans="1:7" ht="14.4" x14ac:dyDescent="0.3">
      <c r="A296" s="135" t="s">
        <v>923</v>
      </c>
      <c r="B296" s="135" t="s">
        <v>923</v>
      </c>
      <c r="C296" s="135" t="s">
        <v>924</v>
      </c>
      <c r="D296" s="136">
        <v>16181</v>
      </c>
      <c r="E296" s="136">
        <v>19490</v>
      </c>
      <c r="F296" s="136">
        <v>1</v>
      </c>
      <c r="G296" s="141"/>
    </row>
    <row r="297" spans="1:7" ht="14.4" x14ac:dyDescent="0.3">
      <c r="A297" s="137" t="s">
        <v>925</v>
      </c>
      <c r="B297" s="137" t="s">
        <v>925</v>
      </c>
      <c r="C297" s="137" t="s">
        <v>926</v>
      </c>
      <c r="D297" s="138">
        <v>14425</v>
      </c>
      <c r="E297" s="138">
        <v>14216</v>
      </c>
      <c r="F297" s="138">
        <v>1</v>
      </c>
      <c r="G297" s="140"/>
    </row>
    <row r="298" spans="1:7" ht="14.4" x14ac:dyDescent="0.3">
      <c r="A298" s="135" t="s">
        <v>927</v>
      </c>
      <c r="B298" s="135" t="s">
        <v>927</v>
      </c>
      <c r="C298" s="135" t="s">
        <v>928</v>
      </c>
      <c r="D298" s="136">
        <v>40782</v>
      </c>
      <c r="E298" s="136">
        <v>35555</v>
      </c>
      <c r="F298" s="136">
        <v>6</v>
      </c>
      <c r="G298" s="141"/>
    </row>
    <row r="299" spans="1:7" ht="14.4" x14ac:dyDescent="0.3">
      <c r="A299" s="137" t="s">
        <v>929</v>
      </c>
      <c r="B299" s="137" t="s">
        <v>929</v>
      </c>
      <c r="C299" s="137" t="s">
        <v>930</v>
      </c>
      <c r="D299" s="138">
        <v>14143</v>
      </c>
      <c r="E299" s="138">
        <v>13112</v>
      </c>
      <c r="F299" s="138">
        <v>1</v>
      </c>
      <c r="G299" s="140"/>
    </row>
    <row r="300" spans="1:7" ht="14.4" x14ac:dyDescent="0.3">
      <c r="A300" s="135" t="s">
        <v>931</v>
      </c>
      <c r="B300" s="135" t="s">
        <v>931</v>
      </c>
      <c r="C300" s="135" t="s">
        <v>932</v>
      </c>
      <c r="D300" s="136">
        <v>20843</v>
      </c>
      <c r="E300" s="136">
        <v>15286</v>
      </c>
      <c r="F300" s="136">
        <v>1</v>
      </c>
      <c r="G300" s="141"/>
    </row>
    <row r="301" spans="1:7" ht="28.8" x14ac:dyDescent="0.3">
      <c r="A301" s="137" t="s">
        <v>933</v>
      </c>
      <c r="B301" s="137" t="s">
        <v>933</v>
      </c>
      <c r="C301" s="142" t="s">
        <v>934</v>
      </c>
      <c r="D301" s="138">
        <v>58920</v>
      </c>
      <c r="E301" s="138">
        <v>39224</v>
      </c>
      <c r="F301" s="138">
        <v>14</v>
      </c>
      <c r="G301" s="140"/>
    </row>
    <row r="302" spans="1:7" ht="14.4" x14ac:dyDescent="0.3">
      <c r="A302" s="135" t="s">
        <v>935</v>
      </c>
      <c r="B302" s="135" t="s">
        <v>935</v>
      </c>
      <c r="C302" s="135" t="s">
        <v>936</v>
      </c>
      <c r="D302" s="136">
        <v>29879</v>
      </c>
      <c r="E302" s="136">
        <v>22852</v>
      </c>
      <c r="F302" s="136">
        <v>4</v>
      </c>
      <c r="G302" s="141"/>
    </row>
    <row r="303" spans="1:7" ht="14.4" x14ac:dyDescent="0.3">
      <c r="A303" s="137" t="s">
        <v>937</v>
      </c>
      <c r="B303" s="137" t="s">
        <v>937</v>
      </c>
      <c r="C303" s="137" t="s">
        <v>938</v>
      </c>
      <c r="D303" s="138">
        <v>48152</v>
      </c>
      <c r="E303" s="138">
        <v>46541</v>
      </c>
      <c r="F303" s="138">
        <v>20</v>
      </c>
      <c r="G303" s="137" t="s">
        <v>337</v>
      </c>
    </row>
    <row r="304" spans="1:7" ht="14.4" x14ac:dyDescent="0.3">
      <c r="A304" s="135" t="s">
        <v>939</v>
      </c>
      <c r="B304" s="135" t="s">
        <v>939</v>
      </c>
      <c r="C304" s="135" t="s">
        <v>940</v>
      </c>
      <c r="D304" s="136">
        <v>39205</v>
      </c>
      <c r="E304" s="136">
        <v>47498</v>
      </c>
      <c r="F304" s="136">
        <v>4</v>
      </c>
      <c r="G304" s="141"/>
    </row>
    <row r="305" spans="1:7" ht="14.4" x14ac:dyDescent="0.3">
      <c r="A305" s="137" t="s">
        <v>941</v>
      </c>
      <c r="B305" s="137" t="s">
        <v>941</v>
      </c>
      <c r="C305" s="137" t="s">
        <v>942</v>
      </c>
      <c r="D305" s="138">
        <v>24528</v>
      </c>
      <c r="E305" s="138">
        <v>24129</v>
      </c>
      <c r="F305" s="138">
        <v>4</v>
      </c>
      <c r="G305" s="137" t="s">
        <v>337</v>
      </c>
    </row>
    <row r="306" spans="1:7" ht="14.4" x14ac:dyDescent="0.3">
      <c r="A306" s="135" t="s">
        <v>943</v>
      </c>
      <c r="B306" s="135" t="s">
        <v>943</v>
      </c>
      <c r="C306" s="135" t="s">
        <v>944</v>
      </c>
      <c r="D306" s="136">
        <v>9697</v>
      </c>
      <c r="E306" s="136">
        <v>9373</v>
      </c>
      <c r="F306" s="136">
        <v>1</v>
      </c>
      <c r="G306" s="135" t="s">
        <v>374</v>
      </c>
    </row>
    <row r="307" spans="1:7" ht="14.4" x14ac:dyDescent="0.3">
      <c r="A307" s="137" t="s">
        <v>945</v>
      </c>
      <c r="B307" s="137" t="s">
        <v>945</v>
      </c>
      <c r="C307" s="137" t="s">
        <v>946</v>
      </c>
      <c r="D307" s="138">
        <v>9700</v>
      </c>
      <c r="E307" s="138">
        <v>9184</v>
      </c>
      <c r="F307" s="138">
        <v>1</v>
      </c>
      <c r="G307" s="137" t="s">
        <v>374</v>
      </c>
    </row>
    <row r="308" spans="1:7" ht="14.4" x14ac:dyDescent="0.3">
      <c r="A308" s="135" t="s">
        <v>947</v>
      </c>
      <c r="B308" s="135" t="s">
        <v>947</v>
      </c>
      <c r="C308" s="135" t="s">
        <v>948</v>
      </c>
      <c r="D308" s="136">
        <v>5301</v>
      </c>
      <c r="E308" s="136">
        <v>5485</v>
      </c>
      <c r="F308" s="136">
        <v>1</v>
      </c>
      <c r="G308" s="135" t="s">
        <v>374</v>
      </c>
    </row>
    <row r="309" spans="1:7" ht="14.4" x14ac:dyDescent="0.3">
      <c r="A309" s="137" t="s">
        <v>949</v>
      </c>
      <c r="B309" s="137" t="s">
        <v>949</v>
      </c>
      <c r="C309" s="137" t="s">
        <v>950</v>
      </c>
      <c r="D309" s="138">
        <v>5194</v>
      </c>
      <c r="E309" s="138">
        <v>5036</v>
      </c>
      <c r="F309" s="138">
        <v>1</v>
      </c>
      <c r="G309" s="137" t="s">
        <v>374</v>
      </c>
    </row>
    <row r="310" spans="1:7" ht="14.4" x14ac:dyDescent="0.3">
      <c r="A310" s="135" t="s">
        <v>951</v>
      </c>
      <c r="B310" s="135" t="s">
        <v>951</v>
      </c>
      <c r="C310" s="135" t="s">
        <v>952</v>
      </c>
      <c r="D310" s="136">
        <v>3800</v>
      </c>
      <c r="E310" s="136">
        <v>4050</v>
      </c>
      <c r="F310" s="136">
        <v>1</v>
      </c>
      <c r="G310" s="135" t="s">
        <v>374</v>
      </c>
    </row>
    <row r="311" spans="1:7" ht="14.4" x14ac:dyDescent="0.3">
      <c r="A311" s="137" t="s">
        <v>953</v>
      </c>
      <c r="B311" s="137" t="s">
        <v>953</v>
      </c>
      <c r="C311" s="137" t="s">
        <v>954</v>
      </c>
      <c r="D311" s="138">
        <v>8755</v>
      </c>
      <c r="E311" s="138">
        <v>7486</v>
      </c>
      <c r="F311" s="138">
        <v>1</v>
      </c>
      <c r="G311" s="137" t="s">
        <v>374</v>
      </c>
    </row>
    <row r="312" spans="1:7" ht="14.4" x14ac:dyDescent="0.3">
      <c r="A312" s="135" t="s">
        <v>955</v>
      </c>
      <c r="B312" s="135" t="s">
        <v>955</v>
      </c>
      <c r="C312" s="135" t="s">
        <v>956</v>
      </c>
      <c r="D312" s="136">
        <v>58617</v>
      </c>
      <c r="E312" s="136">
        <v>42923</v>
      </c>
      <c r="F312" s="136">
        <v>14</v>
      </c>
      <c r="G312" s="135" t="s">
        <v>337</v>
      </c>
    </row>
    <row r="313" spans="1:7" ht="28.8" x14ac:dyDescent="0.3">
      <c r="A313" s="137" t="s">
        <v>957</v>
      </c>
      <c r="B313" s="137" t="s">
        <v>957</v>
      </c>
      <c r="C313" s="142" t="s">
        <v>958</v>
      </c>
      <c r="D313" s="138">
        <v>50391</v>
      </c>
      <c r="E313" s="138">
        <v>45316</v>
      </c>
      <c r="F313" s="138">
        <v>17</v>
      </c>
      <c r="G313" s="137" t="s">
        <v>337</v>
      </c>
    </row>
    <row r="314" spans="1:7" ht="14.4" x14ac:dyDescent="0.3">
      <c r="A314" s="135" t="s">
        <v>959</v>
      </c>
      <c r="B314" s="135" t="s">
        <v>959</v>
      </c>
      <c r="C314" s="135" t="s">
        <v>960</v>
      </c>
      <c r="D314" s="136">
        <v>26417</v>
      </c>
      <c r="E314" s="136">
        <v>24112</v>
      </c>
      <c r="F314" s="136">
        <v>6</v>
      </c>
      <c r="G314" s="135" t="s">
        <v>337</v>
      </c>
    </row>
    <row r="315" spans="1:7" ht="14.4" x14ac:dyDescent="0.3">
      <c r="A315" s="137" t="s">
        <v>961</v>
      </c>
      <c r="B315" s="137" t="s">
        <v>961</v>
      </c>
      <c r="C315" s="137" t="s">
        <v>962</v>
      </c>
      <c r="D315" s="138">
        <v>39978</v>
      </c>
      <c r="E315" s="138">
        <v>38174</v>
      </c>
      <c r="F315" s="138">
        <v>16</v>
      </c>
      <c r="G315" s="137" t="s">
        <v>337</v>
      </c>
    </row>
    <row r="316" spans="1:7" ht="14.4" x14ac:dyDescent="0.3">
      <c r="A316" s="135" t="s">
        <v>963</v>
      </c>
      <c r="B316" s="135" t="s">
        <v>963</v>
      </c>
      <c r="C316" s="135" t="s">
        <v>964</v>
      </c>
      <c r="D316" s="136">
        <v>32187</v>
      </c>
      <c r="E316" s="136">
        <v>30893</v>
      </c>
      <c r="F316" s="136">
        <v>11</v>
      </c>
      <c r="G316" s="135" t="s">
        <v>337</v>
      </c>
    </row>
    <row r="317" spans="1:7" ht="14.4" x14ac:dyDescent="0.3">
      <c r="A317" s="137" t="s">
        <v>965</v>
      </c>
      <c r="B317" s="137" t="s">
        <v>965</v>
      </c>
      <c r="C317" s="137" t="s">
        <v>966</v>
      </c>
      <c r="D317" s="138">
        <v>34753</v>
      </c>
      <c r="E317" s="138">
        <v>33590</v>
      </c>
      <c r="F317" s="138">
        <v>15</v>
      </c>
      <c r="G317" s="137" t="s">
        <v>337</v>
      </c>
    </row>
    <row r="318" spans="1:7" ht="14.4" x14ac:dyDescent="0.3">
      <c r="A318" s="135" t="s">
        <v>967</v>
      </c>
      <c r="B318" s="135" t="s">
        <v>967</v>
      </c>
      <c r="C318" s="135" t="s">
        <v>968</v>
      </c>
      <c r="D318" s="136">
        <v>12660</v>
      </c>
      <c r="E318" s="136">
        <v>11791</v>
      </c>
      <c r="F318" s="136">
        <v>1</v>
      </c>
      <c r="G318" s="141"/>
    </row>
    <row r="319" spans="1:7" ht="14.4" x14ac:dyDescent="0.3">
      <c r="A319" s="137" t="s">
        <v>969</v>
      </c>
      <c r="B319" s="137" t="s">
        <v>969</v>
      </c>
      <c r="C319" s="137" t="s">
        <v>970</v>
      </c>
      <c r="D319" s="138">
        <v>37377</v>
      </c>
      <c r="E319" s="138">
        <v>36770</v>
      </c>
      <c r="F319" s="138">
        <v>14</v>
      </c>
      <c r="G319" s="137" t="s">
        <v>337</v>
      </c>
    </row>
    <row r="320" spans="1:7" ht="14.4" x14ac:dyDescent="0.3">
      <c r="A320" s="135" t="s">
        <v>971</v>
      </c>
      <c r="B320" s="135" t="s">
        <v>971</v>
      </c>
      <c r="C320" s="135" t="s">
        <v>972</v>
      </c>
      <c r="D320" s="136">
        <v>3318</v>
      </c>
      <c r="E320" s="136">
        <v>2541</v>
      </c>
      <c r="F320" s="136">
        <v>1</v>
      </c>
      <c r="G320" s="141"/>
    </row>
    <row r="321" spans="1:7" ht="14.4" x14ac:dyDescent="0.3">
      <c r="A321" s="137" t="s">
        <v>973</v>
      </c>
      <c r="B321" s="137" t="s">
        <v>973</v>
      </c>
      <c r="C321" s="137" t="s">
        <v>974</v>
      </c>
      <c r="D321" s="138">
        <v>22981</v>
      </c>
      <c r="E321" s="138">
        <v>29050</v>
      </c>
      <c r="F321" s="138">
        <v>6</v>
      </c>
      <c r="G321" s="137" t="s">
        <v>337</v>
      </c>
    </row>
    <row r="322" spans="1:7" ht="14.4" x14ac:dyDescent="0.3">
      <c r="A322" s="135" t="s">
        <v>975</v>
      </c>
      <c r="B322" s="135" t="s">
        <v>975</v>
      </c>
      <c r="C322" s="135" t="s">
        <v>976</v>
      </c>
      <c r="D322" s="136">
        <v>33143</v>
      </c>
      <c r="E322" s="136">
        <v>32154</v>
      </c>
      <c r="F322" s="136">
        <v>12</v>
      </c>
      <c r="G322" s="135" t="s">
        <v>337</v>
      </c>
    </row>
    <row r="323" spans="1:7" ht="14.4" x14ac:dyDescent="0.3">
      <c r="A323" s="137" t="s">
        <v>977</v>
      </c>
      <c r="B323" s="137" t="s">
        <v>977</v>
      </c>
      <c r="C323" s="137" t="s">
        <v>978</v>
      </c>
      <c r="D323" s="138">
        <v>29851</v>
      </c>
      <c r="E323" s="138">
        <v>25573</v>
      </c>
      <c r="F323" s="138">
        <v>10</v>
      </c>
      <c r="G323" s="137" t="s">
        <v>337</v>
      </c>
    </row>
    <row r="324" spans="1:7" ht="14.4" x14ac:dyDescent="0.3">
      <c r="A324" s="135" t="s">
        <v>979</v>
      </c>
      <c r="B324" s="135" t="s">
        <v>979</v>
      </c>
      <c r="C324" s="135" t="s">
        <v>980</v>
      </c>
      <c r="D324" s="136">
        <v>21106</v>
      </c>
      <c r="E324" s="136">
        <v>18694</v>
      </c>
      <c r="F324" s="136">
        <v>6</v>
      </c>
      <c r="G324" s="135" t="s">
        <v>337</v>
      </c>
    </row>
    <row r="325" spans="1:7" ht="14.4" x14ac:dyDescent="0.3">
      <c r="A325" s="137" t="s">
        <v>981</v>
      </c>
      <c r="B325" s="137" t="s">
        <v>981</v>
      </c>
      <c r="C325" s="137" t="s">
        <v>982</v>
      </c>
      <c r="D325" s="138">
        <v>28762</v>
      </c>
      <c r="E325" s="138">
        <v>25512</v>
      </c>
      <c r="F325" s="138">
        <v>9</v>
      </c>
      <c r="G325" s="137" t="s">
        <v>337</v>
      </c>
    </row>
    <row r="326" spans="1:7" ht="14.4" x14ac:dyDescent="0.3">
      <c r="A326" s="135" t="s">
        <v>983</v>
      </c>
      <c r="B326" s="135" t="s">
        <v>983</v>
      </c>
      <c r="C326" s="135" t="s">
        <v>984</v>
      </c>
      <c r="D326" s="136">
        <v>2910</v>
      </c>
      <c r="E326" s="136">
        <v>2610</v>
      </c>
      <c r="F326" s="136">
        <v>1</v>
      </c>
      <c r="G326" s="135" t="s">
        <v>374</v>
      </c>
    </row>
    <row r="327" spans="1:7" ht="14.4" x14ac:dyDescent="0.3">
      <c r="A327" s="137" t="s">
        <v>985</v>
      </c>
      <c r="B327" s="137" t="s">
        <v>985</v>
      </c>
      <c r="C327" s="137" t="s">
        <v>986</v>
      </c>
      <c r="D327" s="138">
        <v>3128</v>
      </c>
      <c r="E327" s="138">
        <v>2796</v>
      </c>
      <c r="F327" s="138">
        <v>1</v>
      </c>
      <c r="G327" s="137" t="s">
        <v>374</v>
      </c>
    </row>
    <row r="328" spans="1:7" ht="28.8" x14ac:dyDescent="0.3">
      <c r="A328" s="135" t="s">
        <v>987</v>
      </c>
      <c r="B328" s="135" t="s">
        <v>987</v>
      </c>
      <c r="C328" s="139" t="s">
        <v>988</v>
      </c>
      <c r="D328" s="136">
        <v>159956</v>
      </c>
      <c r="E328" s="136">
        <v>132959</v>
      </c>
      <c r="F328" s="136">
        <v>22</v>
      </c>
      <c r="G328" s="141"/>
    </row>
    <row r="329" spans="1:7" ht="14.4" x14ac:dyDescent="0.3">
      <c r="A329" s="137" t="s">
        <v>989</v>
      </c>
      <c r="B329" s="137" t="s">
        <v>989</v>
      </c>
      <c r="C329" s="137" t="s">
        <v>990</v>
      </c>
      <c r="D329" s="138">
        <v>147944</v>
      </c>
      <c r="E329" s="138">
        <v>121363</v>
      </c>
      <c r="F329" s="138">
        <v>27</v>
      </c>
      <c r="G329" s="137" t="s">
        <v>337</v>
      </c>
    </row>
    <row r="330" spans="1:7" ht="14.4" x14ac:dyDescent="0.3">
      <c r="A330" s="135" t="s">
        <v>991</v>
      </c>
      <c r="B330" s="135" t="s">
        <v>991</v>
      </c>
      <c r="C330" s="135" t="s">
        <v>992</v>
      </c>
      <c r="D330" s="136">
        <v>63008</v>
      </c>
      <c r="E330" s="136">
        <v>52289</v>
      </c>
      <c r="F330" s="136">
        <v>19</v>
      </c>
      <c r="G330" s="135" t="s">
        <v>337</v>
      </c>
    </row>
    <row r="331" spans="1:7" ht="14.4" x14ac:dyDescent="0.3">
      <c r="A331" s="137" t="s">
        <v>993</v>
      </c>
      <c r="B331" s="137" t="s">
        <v>993</v>
      </c>
      <c r="C331" s="137" t="s">
        <v>994</v>
      </c>
      <c r="D331" s="138">
        <v>67119</v>
      </c>
      <c r="E331" s="138">
        <v>49726</v>
      </c>
      <c r="F331" s="138">
        <v>17</v>
      </c>
      <c r="G331" s="140"/>
    </row>
    <row r="332" spans="1:7" ht="14.4" x14ac:dyDescent="0.3">
      <c r="A332" s="135" t="s">
        <v>995</v>
      </c>
      <c r="B332" s="135" t="s">
        <v>995</v>
      </c>
      <c r="C332" s="135" t="s">
        <v>996</v>
      </c>
      <c r="D332" s="136">
        <v>39430</v>
      </c>
      <c r="E332" s="136">
        <v>33807</v>
      </c>
      <c r="F332" s="136">
        <v>11</v>
      </c>
      <c r="G332" s="141"/>
    </row>
    <row r="333" spans="1:7" ht="14.4" x14ac:dyDescent="0.3">
      <c r="A333" s="137" t="s">
        <v>997</v>
      </c>
      <c r="B333" s="137" t="s">
        <v>997</v>
      </c>
      <c r="C333" s="137" t="s">
        <v>998</v>
      </c>
      <c r="D333" s="138">
        <v>96860</v>
      </c>
      <c r="E333" s="138">
        <v>82251</v>
      </c>
      <c r="F333" s="138">
        <v>12</v>
      </c>
      <c r="G333" s="137" t="s">
        <v>337</v>
      </c>
    </row>
    <row r="334" spans="1:7" ht="14.4" x14ac:dyDescent="0.3">
      <c r="A334" s="135" t="s">
        <v>999</v>
      </c>
      <c r="B334" s="135" t="s">
        <v>999</v>
      </c>
      <c r="C334" s="135" t="s">
        <v>1000</v>
      </c>
      <c r="D334" s="136">
        <v>31141</v>
      </c>
      <c r="E334" s="136">
        <v>26118</v>
      </c>
      <c r="F334" s="136">
        <v>4</v>
      </c>
      <c r="G334" s="141"/>
    </row>
    <row r="335" spans="1:7" ht="14.4" x14ac:dyDescent="0.3">
      <c r="A335" s="137" t="s">
        <v>1001</v>
      </c>
      <c r="B335" s="137" t="s">
        <v>1001</v>
      </c>
      <c r="C335" s="137" t="s">
        <v>1002</v>
      </c>
      <c r="D335" s="138">
        <v>77084</v>
      </c>
      <c r="E335" s="138">
        <v>63825</v>
      </c>
      <c r="F335" s="138">
        <v>20</v>
      </c>
      <c r="G335" s="137" t="s">
        <v>337</v>
      </c>
    </row>
    <row r="336" spans="1:7" ht="14.4" x14ac:dyDescent="0.3">
      <c r="A336" s="135" t="s">
        <v>1003</v>
      </c>
      <c r="B336" s="135" t="s">
        <v>1003</v>
      </c>
      <c r="C336" s="135" t="s">
        <v>1004</v>
      </c>
      <c r="D336" s="136">
        <v>198162</v>
      </c>
      <c r="E336" s="136">
        <v>125347</v>
      </c>
      <c r="F336" s="136">
        <v>65</v>
      </c>
      <c r="G336" s="135" t="s">
        <v>337</v>
      </c>
    </row>
    <row r="337" spans="1:7" ht="14.4" x14ac:dyDescent="0.3">
      <c r="A337" s="137" t="s">
        <v>1005</v>
      </c>
      <c r="B337" s="137" t="s">
        <v>1005</v>
      </c>
      <c r="C337" s="137" t="s">
        <v>1006</v>
      </c>
      <c r="D337" s="138">
        <v>44127</v>
      </c>
      <c r="E337" s="138">
        <v>53309</v>
      </c>
      <c r="F337" s="138">
        <v>16</v>
      </c>
      <c r="G337" s="137" t="s">
        <v>337</v>
      </c>
    </row>
    <row r="338" spans="1:7" ht="14.4" x14ac:dyDescent="0.3">
      <c r="A338" s="135" t="s">
        <v>1007</v>
      </c>
      <c r="B338" s="135" t="s">
        <v>1007</v>
      </c>
      <c r="C338" s="135" t="s">
        <v>1008</v>
      </c>
      <c r="D338" s="136">
        <v>28293</v>
      </c>
      <c r="E338" s="136">
        <v>27428</v>
      </c>
      <c r="F338" s="136">
        <v>11</v>
      </c>
      <c r="G338" s="135" t="s">
        <v>337</v>
      </c>
    </row>
    <row r="339" spans="1:7" ht="14.4" x14ac:dyDescent="0.3">
      <c r="A339" s="137" t="s">
        <v>1009</v>
      </c>
      <c r="B339" s="137" t="s">
        <v>1009</v>
      </c>
      <c r="C339" s="137" t="s">
        <v>1010</v>
      </c>
      <c r="D339" s="138">
        <v>35744</v>
      </c>
      <c r="E339" s="138">
        <v>36844</v>
      </c>
      <c r="F339" s="138">
        <v>12</v>
      </c>
      <c r="G339" s="137" t="s">
        <v>337</v>
      </c>
    </row>
    <row r="340" spans="1:7" ht="28.8" x14ac:dyDescent="0.3">
      <c r="A340" s="135" t="s">
        <v>1011</v>
      </c>
      <c r="B340" s="135" t="s">
        <v>1011</v>
      </c>
      <c r="C340" s="139" t="s">
        <v>1012</v>
      </c>
      <c r="D340" s="136">
        <v>18311</v>
      </c>
      <c r="E340" s="136">
        <v>10083</v>
      </c>
      <c r="F340" s="136">
        <v>6</v>
      </c>
      <c r="G340" s="135" t="s">
        <v>337</v>
      </c>
    </row>
    <row r="341" spans="1:7" ht="14.4" x14ac:dyDescent="0.3">
      <c r="A341" s="137" t="s">
        <v>1013</v>
      </c>
      <c r="B341" s="137" t="s">
        <v>1013</v>
      </c>
      <c r="C341" s="137" t="s">
        <v>1014</v>
      </c>
      <c r="D341" s="138">
        <v>9451</v>
      </c>
      <c r="E341" s="138">
        <v>4615</v>
      </c>
      <c r="F341" s="138">
        <v>1</v>
      </c>
      <c r="G341" s="137" t="s">
        <v>337</v>
      </c>
    </row>
    <row r="342" spans="1:7" ht="14.4" x14ac:dyDescent="0.3">
      <c r="A342" s="135" t="s">
        <v>1015</v>
      </c>
      <c r="B342" s="135" t="s">
        <v>1015</v>
      </c>
      <c r="C342" s="135" t="s">
        <v>1016</v>
      </c>
      <c r="D342" s="136">
        <v>51918</v>
      </c>
      <c r="E342" s="136">
        <v>55248</v>
      </c>
      <c r="F342" s="136">
        <v>16</v>
      </c>
      <c r="G342" s="135" t="s">
        <v>337</v>
      </c>
    </row>
    <row r="343" spans="1:7" ht="14.4" x14ac:dyDescent="0.3">
      <c r="A343" s="137" t="s">
        <v>1017</v>
      </c>
      <c r="B343" s="137" t="s">
        <v>1017</v>
      </c>
      <c r="C343" s="137" t="s">
        <v>1018</v>
      </c>
      <c r="D343" s="138">
        <v>29825</v>
      </c>
      <c r="E343" s="138">
        <v>28772</v>
      </c>
      <c r="F343" s="138">
        <v>14</v>
      </c>
      <c r="G343" s="137" t="s">
        <v>337</v>
      </c>
    </row>
    <row r="344" spans="1:7" ht="14.4" x14ac:dyDescent="0.3">
      <c r="A344" s="135" t="s">
        <v>1019</v>
      </c>
      <c r="B344" s="135" t="s">
        <v>1019</v>
      </c>
      <c r="C344" s="135" t="s">
        <v>1020</v>
      </c>
      <c r="D344" s="136">
        <v>1891</v>
      </c>
      <c r="E344" s="136">
        <v>1622</v>
      </c>
      <c r="F344" s="136">
        <v>1</v>
      </c>
      <c r="G344" s="141"/>
    </row>
    <row r="345" spans="1:7" ht="14.4" x14ac:dyDescent="0.3">
      <c r="A345" s="137" t="s">
        <v>1021</v>
      </c>
      <c r="B345" s="137" t="s">
        <v>1021</v>
      </c>
      <c r="C345" s="137" t="s">
        <v>1022</v>
      </c>
      <c r="D345" s="138">
        <v>70903</v>
      </c>
      <c r="E345" s="138">
        <v>67241</v>
      </c>
      <c r="F345" s="138">
        <v>28</v>
      </c>
      <c r="G345" s="137" t="s">
        <v>337</v>
      </c>
    </row>
    <row r="346" spans="1:7" ht="14.4" x14ac:dyDescent="0.3">
      <c r="A346" s="135" t="s">
        <v>1023</v>
      </c>
      <c r="B346" s="135" t="s">
        <v>1023</v>
      </c>
      <c r="C346" s="135" t="s">
        <v>1024</v>
      </c>
      <c r="D346" s="136">
        <v>48893</v>
      </c>
      <c r="E346" s="136">
        <v>44365</v>
      </c>
      <c r="F346" s="136">
        <v>16</v>
      </c>
      <c r="G346" s="135" t="s">
        <v>337</v>
      </c>
    </row>
    <row r="347" spans="1:7" ht="14.4" x14ac:dyDescent="0.3">
      <c r="A347" s="137" t="s">
        <v>1025</v>
      </c>
      <c r="B347" s="137" t="s">
        <v>1025</v>
      </c>
      <c r="C347" s="137" t="s">
        <v>1026</v>
      </c>
      <c r="D347" s="138">
        <v>28393</v>
      </c>
      <c r="E347" s="138">
        <v>27663</v>
      </c>
      <c r="F347" s="138">
        <v>11</v>
      </c>
      <c r="G347" s="137" t="s">
        <v>337</v>
      </c>
    </row>
    <row r="348" spans="1:7" ht="14.4" x14ac:dyDescent="0.3">
      <c r="A348" s="135" t="s">
        <v>1027</v>
      </c>
      <c r="B348" s="135" t="s">
        <v>1027</v>
      </c>
      <c r="C348" s="135" t="s">
        <v>1028</v>
      </c>
      <c r="D348" s="136">
        <v>4599</v>
      </c>
      <c r="E348" s="136">
        <v>6629</v>
      </c>
      <c r="F348" s="136">
        <v>1</v>
      </c>
      <c r="G348" s="141"/>
    </row>
    <row r="349" spans="1:7" ht="14.4" x14ac:dyDescent="0.3">
      <c r="A349" s="137" t="s">
        <v>1029</v>
      </c>
      <c r="B349" s="137" t="s">
        <v>1029</v>
      </c>
      <c r="C349" s="137" t="s">
        <v>1030</v>
      </c>
      <c r="D349" s="138">
        <v>43621</v>
      </c>
      <c r="E349" s="138">
        <v>43115</v>
      </c>
      <c r="F349" s="138">
        <v>14</v>
      </c>
      <c r="G349" s="137" t="s">
        <v>337</v>
      </c>
    </row>
    <row r="350" spans="1:7" ht="14.4" x14ac:dyDescent="0.3">
      <c r="A350" s="135" t="s">
        <v>1031</v>
      </c>
      <c r="B350" s="135" t="s">
        <v>1031</v>
      </c>
      <c r="C350" s="135" t="s">
        <v>1032</v>
      </c>
      <c r="D350" s="136">
        <v>43543</v>
      </c>
      <c r="E350" s="136">
        <v>36707</v>
      </c>
      <c r="F350" s="136">
        <v>15</v>
      </c>
      <c r="G350" s="135" t="s">
        <v>337</v>
      </c>
    </row>
    <row r="351" spans="1:7" ht="14.4" x14ac:dyDescent="0.3">
      <c r="A351" s="137" t="s">
        <v>1033</v>
      </c>
      <c r="B351" s="137" t="s">
        <v>1033</v>
      </c>
      <c r="C351" s="137" t="s">
        <v>1034</v>
      </c>
      <c r="D351" s="138">
        <v>20969</v>
      </c>
      <c r="E351" s="138">
        <v>19363</v>
      </c>
      <c r="F351" s="138">
        <v>6</v>
      </c>
      <c r="G351" s="137" t="s">
        <v>337</v>
      </c>
    </row>
    <row r="352" spans="1:7" ht="14.4" x14ac:dyDescent="0.3">
      <c r="A352" s="135" t="s">
        <v>1035</v>
      </c>
      <c r="B352" s="135" t="s">
        <v>1035</v>
      </c>
      <c r="C352" s="135" t="s">
        <v>1036</v>
      </c>
      <c r="D352" s="136">
        <v>1909</v>
      </c>
      <c r="E352" s="136">
        <v>1659</v>
      </c>
      <c r="F352" s="136">
        <v>1</v>
      </c>
      <c r="G352" s="141"/>
    </row>
    <row r="353" spans="1:7" ht="14.4" x14ac:dyDescent="0.3">
      <c r="A353" s="137" t="s">
        <v>1037</v>
      </c>
      <c r="B353" s="137" t="s">
        <v>1037</v>
      </c>
      <c r="C353" s="137" t="s">
        <v>1038</v>
      </c>
      <c r="D353" s="138">
        <v>25601</v>
      </c>
      <c r="E353" s="138">
        <v>20713</v>
      </c>
      <c r="F353" s="138">
        <v>9</v>
      </c>
      <c r="G353" s="137" t="s">
        <v>337</v>
      </c>
    </row>
    <row r="354" spans="1:7" ht="14.4" x14ac:dyDescent="0.3">
      <c r="A354" s="135" t="s">
        <v>1039</v>
      </c>
      <c r="B354" s="135" t="s">
        <v>1039</v>
      </c>
      <c r="C354" s="135" t="s">
        <v>1040</v>
      </c>
      <c r="D354" s="136">
        <v>2015</v>
      </c>
      <c r="E354" s="136">
        <v>1775</v>
      </c>
      <c r="F354" s="136">
        <v>1</v>
      </c>
      <c r="G354" s="141"/>
    </row>
    <row r="355" spans="1:7" ht="14.4" x14ac:dyDescent="0.3">
      <c r="A355" s="137" t="s">
        <v>1041</v>
      </c>
      <c r="B355" s="137" t="s">
        <v>1041</v>
      </c>
      <c r="C355" s="137" t="s">
        <v>1042</v>
      </c>
      <c r="D355" s="138">
        <v>34485</v>
      </c>
      <c r="E355" s="138">
        <v>24654</v>
      </c>
      <c r="F355" s="138">
        <v>14</v>
      </c>
      <c r="G355" s="137" t="s">
        <v>337</v>
      </c>
    </row>
    <row r="356" spans="1:7" ht="14.4" x14ac:dyDescent="0.3">
      <c r="A356" s="135" t="s">
        <v>1043</v>
      </c>
      <c r="B356" s="135" t="s">
        <v>1043</v>
      </c>
      <c r="C356" s="135" t="s">
        <v>1044</v>
      </c>
      <c r="D356" s="136">
        <v>37964</v>
      </c>
      <c r="E356" s="136">
        <v>35512</v>
      </c>
      <c r="F356" s="136">
        <v>14</v>
      </c>
      <c r="G356" s="135" t="s">
        <v>337</v>
      </c>
    </row>
    <row r="357" spans="1:7" ht="28.8" x14ac:dyDescent="0.3">
      <c r="A357" s="137" t="s">
        <v>1045</v>
      </c>
      <c r="B357" s="137" t="s">
        <v>1045</v>
      </c>
      <c r="C357" s="142" t="s">
        <v>1046</v>
      </c>
      <c r="D357" s="138">
        <v>18036</v>
      </c>
      <c r="E357" s="138">
        <v>17433</v>
      </c>
      <c r="F357" s="138">
        <v>6</v>
      </c>
      <c r="G357" s="137" t="s">
        <v>337</v>
      </c>
    </row>
    <row r="358" spans="1:7" ht="14.4" x14ac:dyDescent="0.3">
      <c r="A358" s="135" t="s">
        <v>1047</v>
      </c>
      <c r="B358" s="135" t="s">
        <v>1047</v>
      </c>
      <c r="C358" s="135" t="s">
        <v>1048</v>
      </c>
      <c r="D358" s="136">
        <v>1645</v>
      </c>
      <c r="E358" s="136">
        <v>1617</v>
      </c>
      <c r="F358" s="136">
        <v>1</v>
      </c>
      <c r="G358" s="135" t="s">
        <v>374</v>
      </c>
    </row>
    <row r="359" spans="1:7" ht="14.4" x14ac:dyDescent="0.3">
      <c r="A359" s="137" t="s">
        <v>1049</v>
      </c>
      <c r="B359" s="137" t="s">
        <v>1049</v>
      </c>
      <c r="C359" s="137" t="s">
        <v>1050</v>
      </c>
      <c r="D359" s="138">
        <v>2154</v>
      </c>
      <c r="E359" s="138">
        <v>2128</v>
      </c>
      <c r="F359" s="138">
        <v>1</v>
      </c>
      <c r="G359" s="137" t="s">
        <v>374</v>
      </c>
    </row>
    <row r="360" spans="1:7" ht="14.4" x14ac:dyDescent="0.3">
      <c r="A360" s="135" t="s">
        <v>1051</v>
      </c>
      <c r="B360" s="135" t="s">
        <v>1051</v>
      </c>
      <c r="C360" s="135" t="s">
        <v>1052</v>
      </c>
      <c r="D360" s="136">
        <v>222596</v>
      </c>
      <c r="E360" s="136">
        <v>246244</v>
      </c>
      <c r="F360" s="136">
        <v>17</v>
      </c>
      <c r="G360" s="141"/>
    </row>
    <row r="361" spans="1:7" ht="14.4" x14ac:dyDescent="0.3">
      <c r="A361" s="137" t="s">
        <v>1053</v>
      </c>
      <c r="B361" s="137" t="s">
        <v>1053</v>
      </c>
      <c r="C361" s="137" t="s">
        <v>1054</v>
      </c>
      <c r="D361" s="138">
        <v>150103</v>
      </c>
      <c r="E361" s="138">
        <v>167626</v>
      </c>
      <c r="F361" s="138">
        <v>13</v>
      </c>
      <c r="G361" s="140"/>
    </row>
    <row r="362" spans="1:7" ht="14.4" x14ac:dyDescent="0.3">
      <c r="A362" s="135" t="s">
        <v>1055</v>
      </c>
      <c r="B362" s="135" t="s">
        <v>1055</v>
      </c>
      <c r="C362" s="135" t="s">
        <v>1056</v>
      </c>
      <c r="D362" s="136">
        <v>125333</v>
      </c>
      <c r="E362" s="136">
        <v>114914</v>
      </c>
      <c r="F362" s="136">
        <v>13</v>
      </c>
      <c r="G362" s="141"/>
    </row>
    <row r="363" spans="1:7" ht="14.4" x14ac:dyDescent="0.3">
      <c r="A363" s="137" t="s">
        <v>1057</v>
      </c>
      <c r="B363" s="137" t="s">
        <v>1057</v>
      </c>
      <c r="C363" s="137" t="s">
        <v>1058</v>
      </c>
      <c r="D363" s="138">
        <v>71292</v>
      </c>
      <c r="E363" s="138">
        <v>80846</v>
      </c>
      <c r="F363" s="138">
        <v>8</v>
      </c>
      <c r="G363" s="140"/>
    </row>
    <row r="364" spans="1:7" ht="14.4" x14ac:dyDescent="0.3">
      <c r="A364" s="135" t="s">
        <v>1059</v>
      </c>
      <c r="B364" s="135" t="s">
        <v>1059</v>
      </c>
      <c r="C364" s="135" t="s">
        <v>1060</v>
      </c>
      <c r="D364" s="136">
        <v>64723</v>
      </c>
      <c r="E364" s="136">
        <v>64400</v>
      </c>
      <c r="F364" s="136">
        <v>4</v>
      </c>
      <c r="G364" s="141"/>
    </row>
    <row r="365" spans="1:7" ht="14.4" x14ac:dyDescent="0.3">
      <c r="A365" s="137" t="s">
        <v>1061</v>
      </c>
      <c r="B365" s="137" t="s">
        <v>1061</v>
      </c>
      <c r="C365" s="137" t="s">
        <v>1062</v>
      </c>
      <c r="D365" s="138">
        <v>46650</v>
      </c>
      <c r="E365" s="138">
        <v>44550</v>
      </c>
      <c r="F365" s="138">
        <v>4</v>
      </c>
      <c r="G365" s="140"/>
    </row>
    <row r="366" spans="1:7" ht="14.4" x14ac:dyDescent="0.3">
      <c r="A366" s="135" t="s">
        <v>1063</v>
      </c>
      <c r="B366" s="135" t="s">
        <v>1063</v>
      </c>
      <c r="C366" s="135" t="s">
        <v>1064</v>
      </c>
      <c r="D366" s="136">
        <v>40431</v>
      </c>
      <c r="E366" s="136">
        <v>37963</v>
      </c>
      <c r="F366" s="136">
        <v>4</v>
      </c>
      <c r="G366" s="141"/>
    </row>
    <row r="367" spans="1:7" ht="14.4" x14ac:dyDescent="0.3">
      <c r="A367" s="137" t="s">
        <v>1065</v>
      </c>
      <c r="B367" s="137" t="s">
        <v>1065</v>
      </c>
      <c r="C367" s="137" t="s">
        <v>1066</v>
      </c>
      <c r="D367" s="138">
        <v>11241</v>
      </c>
      <c r="E367" s="138">
        <v>8913</v>
      </c>
      <c r="F367" s="138">
        <v>1</v>
      </c>
      <c r="G367" s="140"/>
    </row>
    <row r="368" spans="1:7" ht="14.4" x14ac:dyDescent="0.3">
      <c r="A368" s="135" t="s">
        <v>1067</v>
      </c>
      <c r="B368" s="135" t="s">
        <v>1067</v>
      </c>
      <c r="C368" s="135" t="s">
        <v>1068</v>
      </c>
      <c r="D368" s="136">
        <v>144597</v>
      </c>
      <c r="E368" s="136">
        <v>150590</v>
      </c>
      <c r="F368" s="136">
        <v>37</v>
      </c>
      <c r="G368" s="141"/>
    </row>
    <row r="369" spans="1:7" ht="14.4" x14ac:dyDescent="0.3">
      <c r="A369" s="137" t="s">
        <v>1069</v>
      </c>
      <c r="B369" s="137" t="s">
        <v>1069</v>
      </c>
      <c r="C369" s="137" t="s">
        <v>1070</v>
      </c>
      <c r="D369" s="138">
        <v>81333</v>
      </c>
      <c r="E369" s="138">
        <v>74266</v>
      </c>
      <c r="F369" s="138">
        <v>28</v>
      </c>
      <c r="G369" s="140"/>
    </row>
    <row r="370" spans="1:7" ht="14.4" x14ac:dyDescent="0.3">
      <c r="A370" s="135" t="s">
        <v>1071</v>
      </c>
      <c r="B370" s="135" t="s">
        <v>1071</v>
      </c>
      <c r="C370" s="135" t="s">
        <v>1072</v>
      </c>
      <c r="D370" s="136">
        <v>56365</v>
      </c>
      <c r="E370" s="136">
        <v>47834</v>
      </c>
      <c r="F370" s="136">
        <v>14</v>
      </c>
      <c r="G370" s="141"/>
    </row>
    <row r="371" spans="1:7" ht="14.4" x14ac:dyDescent="0.3">
      <c r="A371" s="137" t="s">
        <v>1073</v>
      </c>
      <c r="B371" s="137" t="s">
        <v>1073</v>
      </c>
      <c r="C371" s="137" t="s">
        <v>1074</v>
      </c>
      <c r="D371" s="138">
        <v>89243</v>
      </c>
      <c r="E371" s="138">
        <v>85395</v>
      </c>
      <c r="F371" s="138">
        <v>24</v>
      </c>
      <c r="G371" s="140"/>
    </row>
    <row r="372" spans="1:7" ht="14.4" x14ac:dyDescent="0.3">
      <c r="A372" s="135" t="s">
        <v>1075</v>
      </c>
      <c r="B372" s="135" t="s">
        <v>1075</v>
      </c>
      <c r="C372" s="135" t="s">
        <v>1076</v>
      </c>
      <c r="D372" s="136">
        <v>166129</v>
      </c>
      <c r="E372" s="136">
        <v>192775</v>
      </c>
      <c r="F372" s="136">
        <v>11</v>
      </c>
      <c r="G372" s="141"/>
    </row>
    <row r="373" spans="1:7" ht="14.4" x14ac:dyDescent="0.3">
      <c r="A373" s="137" t="s">
        <v>1077</v>
      </c>
      <c r="B373" s="137" t="s">
        <v>1077</v>
      </c>
      <c r="C373" s="137" t="s">
        <v>1078</v>
      </c>
      <c r="D373" s="138">
        <v>73819</v>
      </c>
      <c r="E373" s="138">
        <v>80563</v>
      </c>
      <c r="F373" s="138">
        <v>11</v>
      </c>
      <c r="G373" s="140"/>
    </row>
    <row r="374" spans="1:7" ht="14.4" x14ac:dyDescent="0.3">
      <c r="A374" s="135" t="s">
        <v>1079</v>
      </c>
      <c r="B374" s="135" t="s">
        <v>1079</v>
      </c>
      <c r="C374" s="135" t="s">
        <v>1080</v>
      </c>
      <c r="D374" s="136">
        <v>21848</v>
      </c>
      <c r="E374" s="136">
        <v>20303</v>
      </c>
      <c r="F374" s="136">
        <v>1</v>
      </c>
      <c r="G374" s="141"/>
    </row>
    <row r="375" spans="1:7" ht="14.4" x14ac:dyDescent="0.3">
      <c r="A375" s="137" t="s">
        <v>1081</v>
      </c>
      <c r="B375" s="137" t="s">
        <v>1081</v>
      </c>
      <c r="C375" s="137" t="s">
        <v>1082</v>
      </c>
      <c r="D375" s="138">
        <v>70916</v>
      </c>
      <c r="E375" s="138">
        <v>83606</v>
      </c>
      <c r="F375" s="138">
        <v>9</v>
      </c>
      <c r="G375" s="140"/>
    </row>
    <row r="376" spans="1:7" ht="14.4" x14ac:dyDescent="0.3">
      <c r="A376" s="135" t="s">
        <v>1083</v>
      </c>
      <c r="B376" s="135" t="s">
        <v>1083</v>
      </c>
      <c r="C376" s="135" t="s">
        <v>1084</v>
      </c>
      <c r="D376" s="136">
        <v>94796</v>
      </c>
      <c r="E376" s="136">
        <v>97853</v>
      </c>
      <c r="F376" s="136">
        <v>16</v>
      </c>
      <c r="G376" s="141"/>
    </row>
    <row r="377" spans="1:7" ht="14.4" x14ac:dyDescent="0.3">
      <c r="A377" s="137" t="s">
        <v>1085</v>
      </c>
      <c r="B377" s="137" t="s">
        <v>1085</v>
      </c>
      <c r="C377" s="137" t="s">
        <v>1086</v>
      </c>
      <c r="D377" s="138">
        <v>40696</v>
      </c>
      <c r="E377" s="138">
        <v>42271</v>
      </c>
      <c r="F377" s="138">
        <v>1</v>
      </c>
      <c r="G377" s="140"/>
    </row>
    <row r="378" spans="1:7" ht="14.4" x14ac:dyDescent="0.3">
      <c r="A378" s="135" t="s">
        <v>1087</v>
      </c>
      <c r="B378" s="135" t="s">
        <v>1087</v>
      </c>
      <c r="C378" s="135" t="s">
        <v>1088</v>
      </c>
      <c r="D378" s="136">
        <v>69681</v>
      </c>
      <c r="E378" s="136">
        <v>70379</v>
      </c>
      <c r="F378" s="136">
        <v>4</v>
      </c>
      <c r="G378" s="141"/>
    </row>
    <row r="379" spans="1:7" ht="14.4" x14ac:dyDescent="0.3">
      <c r="A379" s="137" t="s">
        <v>1089</v>
      </c>
      <c r="B379" s="137" t="s">
        <v>1089</v>
      </c>
      <c r="C379" s="137" t="s">
        <v>1090</v>
      </c>
      <c r="D379" s="138">
        <v>54452</v>
      </c>
      <c r="E379" s="138">
        <v>51098</v>
      </c>
      <c r="F379" s="138">
        <v>4</v>
      </c>
      <c r="G379" s="140"/>
    </row>
    <row r="380" spans="1:7" ht="14.4" x14ac:dyDescent="0.3">
      <c r="A380" s="135" t="s">
        <v>1091</v>
      </c>
      <c r="B380" s="135" t="s">
        <v>1091</v>
      </c>
      <c r="C380" s="135" t="s">
        <v>1092</v>
      </c>
      <c r="D380" s="136">
        <v>16881</v>
      </c>
      <c r="E380" s="136">
        <v>18499</v>
      </c>
      <c r="F380" s="136">
        <v>1</v>
      </c>
      <c r="G380" s="141"/>
    </row>
    <row r="381" spans="1:7" ht="14.4" x14ac:dyDescent="0.3">
      <c r="A381" s="137" t="s">
        <v>1093</v>
      </c>
      <c r="B381" s="137" t="s">
        <v>1093</v>
      </c>
      <c r="C381" s="137" t="s">
        <v>1094</v>
      </c>
      <c r="D381" s="138">
        <v>80812</v>
      </c>
      <c r="E381" s="138">
        <v>90959</v>
      </c>
      <c r="F381" s="138">
        <v>13</v>
      </c>
      <c r="G381" s="140"/>
    </row>
    <row r="382" spans="1:7" ht="14.4" x14ac:dyDescent="0.3">
      <c r="A382" s="135" t="s">
        <v>1095</v>
      </c>
      <c r="B382" s="135" t="s">
        <v>1095</v>
      </c>
      <c r="C382" s="135" t="s">
        <v>1096</v>
      </c>
      <c r="D382" s="136">
        <v>47601</v>
      </c>
      <c r="E382" s="136">
        <v>44512</v>
      </c>
      <c r="F382" s="136">
        <v>4</v>
      </c>
      <c r="G382" s="141"/>
    </row>
    <row r="383" spans="1:7" ht="14.4" x14ac:dyDescent="0.3">
      <c r="A383" s="137" t="s">
        <v>1097</v>
      </c>
      <c r="B383" s="137" t="s">
        <v>1097</v>
      </c>
      <c r="C383" s="137" t="s">
        <v>1098</v>
      </c>
      <c r="D383" s="138">
        <v>37439</v>
      </c>
      <c r="E383" s="138">
        <v>34533</v>
      </c>
      <c r="F383" s="138">
        <v>4</v>
      </c>
      <c r="G383" s="140"/>
    </row>
    <row r="384" spans="1:7" ht="14.4" x14ac:dyDescent="0.3">
      <c r="A384" s="135" t="s">
        <v>1099</v>
      </c>
      <c r="B384" s="135" t="s">
        <v>1099</v>
      </c>
      <c r="C384" s="135" t="s">
        <v>1100</v>
      </c>
      <c r="D384" s="136">
        <v>28863</v>
      </c>
      <c r="E384" s="136">
        <v>27909</v>
      </c>
      <c r="F384" s="136">
        <v>1</v>
      </c>
      <c r="G384" s="141"/>
    </row>
    <row r="385" spans="1:7" ht="14.4" x14ac:dyDescent="0.3">
      <c r="A385" s="137" t="s">
        <v>1101</v>
      </c>
      <c r="B385" s="137" t="s">
        <v>1101</v>
      </c>
      <c r="C385" s="137" t="s">
        <v>1102</v>
      </c>
      <c r="D385" s="138">
        <v>17556</v>
      </c>
      <c r="E385" s="138">
        <v>16730</v>
      </c>
      <c r="F385" s="138">
        <v>1</v>
      </c>
      <c r="G385" s="140"/>
    </row>
    <row r="386" spans="1:7" ht="14.4" x14ac:dyDescent="0.3">
      <c r="A386" s="135" t="s">
        <v>1103</v>
      </c>
      <c r="B386" s="135" t="s">
        <v>1103</v>
      </c>
      <c r="C386" s="135" t="s">
        <v>1104</v>
      </c>
      <c r="D386" s="136">
        <v>111598</v>
      </c>
      <c r="E386" s="136">
        <v>104795</v>
      </c>
      <c r="F386" s="136">
        <v>23</v>
      </c>
      <c r="G386" s="141"/>
    </row>
    <row r="387" spans="1:7" ht="14.4" x14ac:dyDescent="0.3">
      <c r="A387" s="137" t="s">
        <v>1105</v>
      </c>
      <c r="B387" s="137" t="s">
        <v>1105</v>
      </c>
      <c r="C387" s="137" t="s">
        <v>1106</v>
      </c>
      <c r="D387" s="138">
        <v>69033</v>
      </c>
      <c r="E387" s="138">
        <v>67017</v>
      </c>
      <c r="F387" s="138">
        <v>13</v>
      </c>
      <c r="G387" s="140"/>
    </row>
    <row r="388" spans="1:7" ht="14.4" x14ac:dyDescent="0.3">
      <c r="A388" s="135" t="s">
        <v>1107</v>
      </c>
      <c r="B388" s="135" t="s">
        <v>1107</v>
      </c>
      <c r="C388" s="135" t="s">
        <v>1108</v>
      </c>
      <c r="D388" s="136">
        <v>92674</v>
      </c>
      <c r="E388" s="136">
        <v>84605</v>
      </c>
      <c r="F388" s="136">
        <v>14</v>
      </c>
      <c r="G388" s="141"/>
    </row>
    <row r="389" spans="1:7" ht="14.4" x14ac:dyDescent="0.3">
      <c r="A389" s="137" t="s">
        <v>1109</v>
      </c>
      <c r="B389" s="137" t="s">
        <v>1109</v>
      </c>
      <c r="C389" s="137" t="s">
        <v>1110</v>
      </c>
      <c r="D389" s="138">
        <v>71212</v>
      </c>
      <c r="E389" s="138">
        <v>63420</v>
      </c>
      <c r="F389" s="138">
        <v>12</v>
      </c>
      <c r="G389" s="140"/>
    </row>
    <row r="390" spans="1:7" ht="14.4" x14ac:dyDescent="0.3">
      <c r="A390" s="135" t="s">
        <v>1111</v>
      </c>
      <c r="B390" s="135" t="s">
        <v>1111</v>
      </c>
      <c r="C390" s="135" t="s">
        <v>1112</v>
      </c>
      <c r="D390" s="136">
        <v>56120</v>
      </c>
      <c r="E390" s="136">
        <v>48928</v>
      </c>
      <c r="F390" s="136">
        <v>11</v>
      </c>
      <c r="G390" s="141"/>
    </row>
    <row r="391" spans="1:7" ht="14.4" x14ac:dyDescent="0.3">
      <c r="A391" s="137" t="s">
        <v>1113</v>
      </c>
      <c r="B391" s="137" t="s">
        <v>1113</v>
      </c>
      <c r="C391" s="137" t="s">
        <v>1114</v>
      </c>
      <c r="D391" s="138">
        <v>33907</v>
      </c>
      <c r="E391" s="138">
        <v>30500</v>
      </c>
      <c r="F391" s="138">
        <v>6</v>
      </c>
      <c r="G391" s="140"/>
    </row>
    <row r="392" spans="1:7" ht="14.4" x14ac:dyDescent="0.3">
      <c r="A392" s="135" t="s">
        <v>1115</v>
      </c>
      <c r="B392" s="135" t="s">
        <v>1115</v>
      </c>
      <c r="C392" s="135" t="s">
        <v>1116</v>
      </c>
      <c r="D392" s="136">
        <v>7704</v>
      </c>
      <c r="E392" s="136">
        <v>7021</v>
      </c>
      <c r="F392" s="136">
        <v>1</v>
      </c>
      <c r="G392" s="141"/>
    </row>
    <row r="393" spans="1:7" ht="14.4" x14ac:dyDescent="0.3">
      <c r="A393" s="137" t="s">
        <v>1117</v>
      </c>
      <c r="B393" s="137" t="s">
        <v>1117</v>
      </c>
      <c r="C393" s="137" t="s">
        <v>1118</v>
      </c>
      <c r="D393" s="138">
        <v>23921</v>
      </c>
      <c r="E393" s="138">
        <v>28690</v>
      </c>
      <c r="F393" s="138">
        <v>4</v>
      </c>
      <c r="G393" s="140"/>
    </row>
    <row r="394" spans="1:7" ht="14.4" x14ac:dyDescent="0.3">
      <c r="A394" s="135" t="s">
        <v>1119</v>
      </c>
      <c r="B394" s="135" t="s">
        <v>1119</v>
      </c>
      <c r="C394" s="135" t="s">
        <v>1120</v>
      </c>
      <c r="D394" s="136">
        <v>9861</v>
      </c>
      <c r="E394" s="136">
        <v>9922</v>
      </c>
      <c r="F394" s="136">
        <v>1</v>
      </c>
      <c r="G394" s="141"/>
    </row>
    <row r="395" spans="1:7" ht="14.4" x14ac:dyDescent="0.3">
      <c r="A395" s="137" t="s">
        <v>1121</v>
      </c>
      <c r="B395" s="137" t="s">
        <v>1121</v>
      </c>
      <c r="C395" s="137" t="s">
        <v>1122</v>
      </c>
      <c r="D395" s="138">
        <v>71797</v>
      </c>
      <c r="E395" s="138">
        <v>51867</v>
      </c>
      <c r="F395" s="138">
        <v>1</v>
      </c>
      <c r="G395" s="140"/>
    </row>
    <row r="396" spans="1:7" ht="14.4" x14ac:dyDescent="0.3">
      <c r="A396" s="135" t="s">
        <v>1123</v>
      </c>
      <c r="B396" s="135" t="s">
        <v>1123</v>
      </c>
      <c r="C396" s="135" t="s">
        <v>1124</v>
      </c>
      <c r="D396" s="136">
        <v>21429</v>
      </c>
      <c r="E396" s="136">
        <v>18641</v>
      </c>
      <c r="F396" s="136">
        <v>1</v>
      </c>
      <c r="G396" s="141"/>
    </row>
    <row r="397" spans="1:7" ht="14.4" x14ac:dyDescent="0.3">
      <c r="A397" s="137" t="s">
        <v>1125</v>
      </c>
      <c r="B397" s="137" t="s">
        <v>1125</v>
      </c>
      <c r="C397" s="137" t="s">
        <v>1126</v>
      </c>
      <c r="D397" s="138">
        <v>69233</v>
      </c>
      <c r="E397" s="138">
        <v>64132</v>
      </c>
      <c r="F397" s="138">
        <v>9</v>
      </c>
      <c r="G397" s="140"/>
    </row>
    <row r="398" spans="1:7" ht="14.4" x14ac:dyDescent="0.3">
      <c r="A398" s="135" t="s">
        <v>1127</v>
      </c>
      <c r="B398" s="135" t="s">
        <v>1127</v>
      </c>
      <c r="C398" s="135" t="s">
        <v>1128</v>
      </c>
      <c r="D398" s="136">
        <v>32230</v>
      </c>
      <c r="E398" s="136">
        <v>26705</v>
      </c>
      <c r="F398" s="136">
        <v>4</v>
      </c>
      <c r="G398" s="141"/>
    </row>
    <row r="399" spans="1:7" ht="14.4" x14ac:dyDescent="0.3">
      <c r="A399" s="137" t="s">
        <v>1129</v>
      </c>
      <c r="B399" s="137" t="s">
        <v>1129</v>
      </c>
      <c r="C399" s="137" t="s">
        <v>1130</v>
      </c>
      <c r="D399" s="138">
        <v>41849</v>
      </c>
      <c r="E399" s="138">
        <v>35656</v>
      </c>
      <c r="F399" s="138">
        <v>1</v>
      </c>
      <c r="G399" s="140"/>
    </row>
    <row r="400" spans="1:7" ht="14.4" x14ac:dyDescent="0.3">
      <c r="A400" s="135" t="s">
        <v>1131</v>
      </c>
      <c r="B400" s="135" t="s">
        <v>1131</v>
      </c>
      <c r="C400" s="135" t="s">
        <v>1132</v>
      </c>
      <c r="D400" s="136">
        <v>18479</v>
      </c>
      <c r="E400" s="136">
        <v>16135</v>
      </c>
      <c r="F400" s="136">
        <v>1</v>
      </c>
      <c r="G400" s="141"/>
    </row>
    <row r="401" spans="1:7" ht="14.4" x14ac:dyDescent="0.3">
      <c r="A401" s="137" t="s">
        <v>1133</v>
      </c>
      <c r="B401" s="137" t="s">
        <v>1133</v>
      </c>
      <c r="C401" s="137" t="s">
        <v>1134</v>
      </c>
      <c r="D401" s="138">
        <v>23450</v>
      </c>
      <c r="E401" s="138">
        <v>19615</v>
      </c>
      <c r="F401" s="138">
        <v>1</v>
      </c>
      <c r="G401" s="140"/>
    </row>
    <row r="402" spans="1:7" ht="14.4" x14ac:dyDescent="0.3">
      <c r="A402" s="135" t="s">
        <v>1135</v>
      </c>
      <c r="B402" s="135" t="s">
        <v>1135</v>
      </c>
      <c r="C402" s="135" t="s">
        <v>1136</v>
      </c>
      <c r="D402" s="136">
        <v>13819</v>
      </c>
      <c r="E402" s="136">
        <v>13678</v>
      </c>
      <c r="F402" s="136">
        <v>1</v>
      </c>
      <c r="G402" s="141"/>
    </row>
    <row r="403" spans="1:7" ht="14.4" x14ac:dyDescent="0.3">
      <c r="A403" s="137" t="s">
        <v>1137</v>
      </c>
      <c r="B403" s="137" t="s">
        <v>1137</v>
      </c>
      <c r="C403" s="137" t="s">
        <v>1138</v>
      </c>
      <c r="D403" s="138">
        <v>44539</v>
      </c>
      <c r="E403" s="138">
        <v>35642</v>
      </c>
      <c r="F403" s="138">
        <v>4</v>
      </c>
      <c r="G403" s="140"/>
    </row>
    <row r="404" spans="1:7" ht="14.4" x14ac:dyDescent="0.3">
      <c r="A404" s="135" t="s">
        <v>1139</v>
      </c>
      <c r="B404" s="135" t="s">
        <v>1139</v>
      </c>
      <c r="C404" s="135" t="s">
        <v>1140</v>
      </c>
      <c r="D404" s="136">
        <v>87789</v>
      </c>
      <c r="E404" s="136">
        <v>77563</v>
      </c>
      <c r="F404" s="136">
        <v>19</v>
      </c>
      <c r="G404" s="141"/>
    </row>
    <row r="405" spans="1:7" ht="14.4" x14ac:dyDescent="0.3">
      <c r="A405" s="137" t="s">
        <v>1141</v>
      </c>
      <c r="B405" s="137" t="s">
        <v>1141</v>
      </c>
      <c r="C405" s="137" t="s">
        <v>1142</v>
      </c>
      <c r="D405" s="138">
        <v>18596</v>
      </c>
      <c r="E405" s="138">
        <v>16814</v>
      </c>
      <c r="F405" s="138">
        <v>1</v>
      </c>
      <c r="G405" s="140"/>
    </row>
    <row r="406" spans="1:7" ht="14.4" x14ac:dyDescent="0.3">
      <c r="A406" s="135" t="s">
        <v>1143</v>
      </c>
      <c r="B406" s="135" t="s">
        <v>1143</v>
      </c>
      <c r="C406" s="135" t="s">
        <v>1144</v>
      </c>
      <c r="D406" s="136">
        <v>34314</v>
      </c>
      <c r="E406" s="136">
        <v>24945</v>
      </c>
      <c r="F406" s="136">
        <v>4</v>
      </c>
      <c r="G406" s="141"/>
    </row>
    <row r="407" spans="1:7" ht="14.4" x14ac:dyDescent="0.3">
      <c r="A407" s="137" t="s">
        <v>1145</v>
      </c>
      <c r="B407" s="137" t="s">
        <v>1145</v>
      </c>
      <c r="C407" s="137" t="s">
        <v>1146</v>
      </c>
      <c r="D407" s="138">
        <v>56493</v>
      </c>
      <c r="E407" s="138">
        <v>49583</v>
      </c>
      <c r="F407" s="138">
        <v>9</v>
      </c>
      <c r="G407" s="140"/>
    </row>
    <row r="408" spans="1:7" ht="14.4" x14ac:dyDescent="0.3">
      <c r="A408" s="135" t="s">
        <v>1147</v>
      </c>
      <c r="B408" s="135" t="s">
        <v>1147</v>
      </c>
      <c r="C408" s="135" t="s">
        <v>1148</v>
      </c>
      <c r="D408" s="136">
        <v>28510</v>
      </c>
      <c r="E408" s="136">
        <v>26047</v>
      </c>
      <c r="F408" s="136">
        <v>1</v>
      </c>
      <c r="G408" s="141"/>
    </row>
    <row r="409" spans="1:7" ht="14.4" x14ac:dyDescent="0.3">
      <c r="A409" s="137" t="s">
        <v>1149</v>
      </c>
      <c r="B409" s="137" t="s">
        <v>1149</v>
      </c>
      <c r="C409" s="137" t="s">
        <v>1150</v>
      </c>
      <c r="D409" s="138">
        <v>10403</v>
      </c>
      <c r="E409" s="138">
        <v>9727</v>
      </c>
      <c r="F409" s="138">
        <v>1</v>
      </c>
      <c r="G409" s="140"/>
    </row>
    <row r="410" spans="1:7" ht="14.4" x14ac:dyDescent="0.3">
      <c r="A410" s="135" t="s">
        <v>1151</v>
      </c>
      <c r="B410" s="135" t="s">
        <v>1151</v>
      </c>
      <c r="C410" s="135" t="s">
        <v>1152</v>
      </c>
      <c r="D410" s="136">
        <v>15867</v>
      </c>
      <c r="E410" s="136">
        <v>12947</v>
      </c>
      <c r="F410" s="136">
        <v>1</v>
      </c>
      <c r="G410" s="141"/>
    </row>
    <row r="411" spans="1:7" ht="14.4" x14ac:dyDescent="0.3">
      <c r="A411" s="137" t="s">
        <v>1153</v>
      </c>
      <c r="B411" s="137" t="s">
        <v>1153</v>
      </c>
      <c r="C411" s="137" t="s">
        <v>1154</v>
      </c>
      <c r="D411" s="138">
        <v>25148</v>
      </c>
      <c r="E411" s="138">
        <v>23837</v>
      </c>
      <c r="F411" s="138">
        <v>1</v>
      </c>
      <c r="G411" s="140"/>
    </row>
    <row r="412" spans="1:7" ht="14.4" x14ac:dyDescent="0.3">
      <c r="A412" s="135" t="s">
        <v>1155</v>
      </c>
      <c r="B412" s="135" t="s">
        <v>1155</v>
      </c>
      <c r="C412" s="135" t="s">
        <v>1156</v>
      </c>
      <c r="D412" s="136">
        <v>21463</v>
      </c>
      <c r="E412" s="136">
        <v>18296</v>
      </c>
      <c r="F412" s="136">
        <v>1</v>
      </c>
      <c r="G412" s="141"/>
    </row>
    <row r="413" spans="1:7" ht="14.4" x14ac:dyDescent="0.3">
      <c r="A413" s="137" t="s">
        <v>1157</v>
      </c>
      <c r="B413" s="137" t="s">
        <v>1157</v>
      </c>
      <c r="C413" s="137" t="s">
        <v>1158</v>
      </c>
      <c r="D413" s="138">
        <v>11737</v>
      </c>
      <c r="E413" s="138">
        <v>11080</v>
      </c>
      <c r="F413" s="138">
        <v>1</v>
      </c>
      <c r="G413" s="140"/>
    </row>
    <row r="414" spans="1:7" ht="14.4" x14ac:dyDescent="0.3">
      <c r="A414" s="135" t="s">
        <v>1159</v>
      </c>
      <c r="B414" s="135" t="s">
        <v>1159</v>
      </c>
      <c r="C414" s="135" t="s">
        <v>1160</v>
      </c>
      <c r="D414" s="136">
        <v>15415</v>
      </c>
      <c r="E414" s="136">
        <v>13899</v>
      </c>
      <c r="F414" s="136">
        <v>1</v>
      </c>
      <c r="G414" s="141"/>
    </row>
    <row r="415" spans="1:7" ht="14.4" x14ac:dyDescent="0.3">
      <c r="A415" s="137" t="s">
        <v>1161</v>
      </c>
      <c r="B415" s="137" t="s">
        <v>1161</v>
      </c>
      <c r="C415" s="137" t="s">
        <v>1162</v>
      </c>
      <c r="D415" s="138">
        <v>10793</v>
      </c>
      <c r="E415" s="138">
        <v>8271</v>
      </c>
      <c r="F415" s="138">
        <v>1</v>
      </c>
      <c r="G415" s="140"/>
    </row>
    <row r="416" spans="1:7" ht="14.4" x14ac:dyDescent="0.3">
      <c r="A416" s="135" t="s">
        <v>1163</v>
      </c>
      <c r="B416" s="135" t="s">
        <v>1163</v>
      </c>
      <c r="C416" s="135" t="s">
        <v>1164</v>
      </c>
      <c r="D416" s="136">
        <v>21720</v>
      </c>
      <c r="E416" s="136">
        <v>18359</v>
      </c>
      <c r="F416" s="136">
        <v>1</v>
      </c>
      <c r="G416" s="141"/>
    </row>
    <row r="417" spans="1:7" ht="14.4" x14ac:dyDescent="0.3">
      <c r="A417" s="137" t="s">
        <v>1165</v>
      </c>
      <c r="B417" s="137" t="s">
        <v>1165</v>
      </c>
      <c r="C417" s="137" t="s">
        <v>1166</v>
      </c>
      <c r="D417" s="138">
        <v>10193</v>
      </c>
      <c r="E417" s="138">
        <v>9608</v>
      </c>
      <c r="F417" s="138">
        <v>1</v>
      </c>
      <c r="G417" s="140"/>
    </row>
    <row r="418" spans="1:7" ht="14.4" x14ac:dyDescent="0.3">
      <c r="A418" s="135" t="s">
        <v>1167</v>
      </c>
      <c r="B418" s="135" t="s">
        <v>1167</v>
      </c>
      <c r="C418" s="135" t="s">
        <v>1168</v>
      </c>
      <c r="D418" s="136">
        <v>24303</v>
      </c>
      <c r="E418" s="136">
        <v>19725</v>
      </c>
      <c r="F418" s="136">
        <v>1</v>
      </c>
      <c r="G418" s="141"/>
    </row>
    <row r="419" spans="1:7" ht="14.4" x14ac:dyDescent="0.3">
      <c r="A419" s="137" t="s">
        <v>1169</v>
      </c>
      <c r="B419" s="137" t="s">
        <v>1169</v>
      </c>
      <c r="C419" s="137" t="s">
        <v>1170</v>
      </c>
      <c r="D419" s="138">
        <v>6136</v>
      </c>
      <c r="E419" s="138">
        <v>5152</v>
      </c>
      <c r="F419" s="138">
        <v>1</v>
      </c>
      <c r="G419" s="140"/>
    </row>
    <row r="420" spans="1:7" ht="14.4" x14ac:dyDescent="0.3">
      <c r="A420" s="135" t="s">
        <v>1171</v>
      </c>
      <c r="B420" s="135" t="s">
        <v>1171</v>
      </c>
      <c r="C420" s="135" t="s">
        <v>1172</v>
      </c>
      <c r="D420" s="136">
        <v>12312</v>
      </c>
      <c r="E420" s="136">
        <v>12571</v>
      </c>
      <c r="F420" s="136">
        <v>1</v>
      </c>
      <c r="G420" s="141"/>
    </row>
    <row r="421" spans="1:7" ht="14.4" x14ac:dyDescent="0.3">
      <c r="A421" s="137" t="s">
        <v>1173</v>
      </c>
      <c r="B421" s="137" t="s">
        <v>1173</v>
      </c>
      <c r="C421" s="137" t="s">
        <v>1174</v>
      </c>
      <c r="D421" s="138">
        <v>74772</v>
      </c>
      <c r="E421" s="138">
        <v>64080</v>
      </c>
      <c r="F421" s="138">
        <v>6</v>
      </c>
      <c r="G421" s="140"/>
    </row>
    <row r="422" spans="1:7" ht="14.4" x14ac:dyDescent="0.3">
      <c r="A422" s="135" t="s">
        <v>1175</v>
      </c>
      <c r="B422" s="135" t="s">
        <v>1175</v>
      </c>
      <c r="C422" s="135" t="s">
        <v>1176</v>
      </c>
      <c r="D422" s="136">
        <v>24232</v>
      </c>
      <c r="E422" s="136">
        <v>21154</v>
      </c>
      <c r="F422" s="136">
        <v>1</v>
      </c>
      <c r="G422" s="141"/>
    </row>
    <row r="423" spans="1:7" ht="14.4" x14ac:dyDescent="0.3">
      <c r="A423" s="137" t="s">
        <v>1177</v>
      </c>
      <c r="B423" s="137" t="s">
        <v>1177</v>
      </c>
      <c r="C423" s="137" t="s">
        <v>1178</v>
      </c>
      <c r="D423" s="138">
        <v>14161</v>
      </c>
      <c r="E423" s="138">
        <v>13795</v>
      </c>
      <c r="F423" s="138">
        <v>1</v>
      </c>
      <c r="G423" s="140"/>
    </row>
    <row r="424" spans="1:7" ht="14.4" x14ac:dyDescent="0.3">
      <c r="A424" s="135" t="s">
        <v>1179</v>
      </c>
      <c r="B424" s="135" t="s">
        <v>1179</v>
      </c>
      <c r="C424" s="135" t="s">
        <v>1180</v>
      </c>
      <c r="D424" s="136">
        <v>37456</v>
      </c>
      <c r="E424" s="136">
        <v>29911</v>
      </c>
      <c r="F424" s="136">
        <v>1</v>
      </c>
      <c r="G424" s="141"/>
    </row>
    <row r="425" spans="1:7" ht="14.4" x14ac:dyDescent="0.3">
      <c r="A425" s="137" t="s">
        <v>1181</v>
      </c>
      <c r="B425" s="137" t="s">
        <v>1181</v>
      </c>
      <c r="C425" s="137" t="s">
        <v>1182</v>
      </c>
      <c r="D425" s="138">
        <v>18184</v>
      </c>
      <c r="E425" s="138">
        <v>16495</v>
      </c>
      <c r="F425" s="138">
        <v>1</v>
      </c>
      <c r="G425" s="140"/>
    </row>
    <row r="426" spans="1:7" ht="28.8" x14ac:dyDescent="0.3">
      <c r="A426" s="135" t="s">
        <v>1183</v>
      </c>
      <c r="B426" s="135" t="s">
        <v>1183</v>
      </c>
      <c r="C426" s="139" t="s">
        <v>1184</v>
      </c>
      <c r="D426" s="136">
        <v>206425</v>
      </c>
      <c r="E426" s="136">
        <v>165662</v>
      </c>
      <c r="F426" s="136">
        <v>54</v>
      </c>
      <c r="G426" s="135" t="s">
        <v>337</v>
      </c>
    </row>
    <row r="427" spans="1:7" ht="14.4" x14ac:dyDescent="0.3">
      <c r="A427" s="137" t="s">
        <v>1185</v>
      </c>
      <c r="B427" s="137" t="s">
        <v>1185</v>
      </c>
      <c r="C427" s="137" t="s">
        <v>1186</v>
      </c>
      <c r="D427" s="138">
        <v>101953</v>
      </c>
      <c r="E427" s="138">
        <v>69774</v>
      </c>
      <c r="F427" s="138">
        <v>23</v>
      </c>
      <c r="G427" s="137" t="s">
        <v>337</v>
      </c>
    </row>
    <row r="428" spans="1:7" ht="14.4" x14ac:dyDescent="0.3">
      <c r="A428" s="135" t="s">
        <v>1187</v>
      </c>
      <c r="B428" s="135" t="s">
        <v>1187</v>
      </c>
      <c r="C428" s="135" t="s">
        <v>1188</v>
      </c>
      <c r="D428" s="136">
        <v>1910</v>
      </c>
      <c r="E428" s="136">
        <v>2129</v>
      </c>
      <c r="F428" s="136">
        <v>1</v>
      </c>
      <c r="G428" s="135" t="s">
        <v>374</v>
      </c>
    </row>
    <row r="429" spans="1:7" ht="14.4" x14ac:dyDescent="0.3">
      <c r="A429" s="137" t="s">
        <v>1189</v>
      </c>
      <c r="B429" s="137" t="s">
        <v>1189</v>
      </c>
      <c r="C429" s="137" t="s">
        <v>1190</v>
      </c>
      <c r="D429" s="138">
        <v>2157</v>
      </c>
      <c r="E429" s="138">
        <v>1939</v>
      </c>
      <c r="F429" s="138">
        <v>1</v>
      </c>
      <c r="G429" s="137" t="s">
        <v>374</v>
      </c>
    </row>
    <row r="430" spans="1:7" ht="14.4" x14ac:dyDescent="0.3">
      <c r="A430" s="135" t="s">
        <v>1191</v>
      </c>
      <c r="B430" s="135" t="s">
        <v>1191</v>
      </c>
      <c r="C430" s="135" t="s">
        <v>1192</v>
      </c>
      <c r="D430" s="136">
        <v>3710</v>
      </c>
      <c r="E430" s="136">
        <v>3586</v>
      </c>
      <c r="F430" s="136">
        <v>1</v>
      </c>
      <c r="G430" s="135" t="s">
        <v>374</v>
      </c>
    </row>
    <row r="431" spans="1:7" ht="14.4" x14ac:dyDescent="0.3">
      <c r="A431" s="137" t="s">
        <v>1193</v>
      </c>
      <c r="B431" s="137" t="s">
        <v>1193</v>
      </c>
      <c r="C431" s="137" t="s">
        <v>1194</v>
      </c>
      <c r="D431" s="138">
        <v>5211</v>
      </c>
      <c r="E431" s="138">
        <v>5037</v>
      </c>
      <c r="F431" s="138">
        <v>1</v>
      </c>
      <c r="G431" s="137" t="s">
        <v>374</v>
      </c>
    </row>
    <row r="432" spans="1:7" ht="14.4" x14ac:dyDescent="0.3">
      <c r="A432" s="135" t="s">
        <v>1195</v>
      </c>
      <c r="B432" s="135" t="s">
        <v>1195</v>
      </c>
      <c r="C432" s="135" t="s">
        <v>1196</v>
      </c>
      <c r="D432" s="136">
        <v>5082</v>
      </c>
      <c r="E432" s="136">
        <v>4912</v>
      </c>
      <c r="F432" s="136">
        <v>1</v>
      </c>
      <c r="G432" s="135" t="s">
        <v>374</v>
      </c>
    </row>
    <row r="433" spans="1:7" ht="14.4" x14ac:dyDescent="0.3">
      <c r="A433" s="137" t="s">
        <v>1197</v>
      </c>
      <c r="B433" s="137" t="s">
        <v>1197</v>
      </c>
      <c r="C433" s="137" t="s">
        <v>1198</v>
      </c>
      <c r="D433" s="138">
        <v>3050</v>
      </c>
      <c r="E433" s="138">
        <v>2793</v>
      </c>
      <c r="F433" s="138">
        <v>1</v>
      </c>
      <c r="G433" s="137" t="s">
        <v>374</v>
      </c>
    </row>
    <row r="434" spans="1:7" ht="14.4" x14ac:dyDescent="0.3">
      <c r="A434" s="135" t="s">
        <v>1199</v>
      </c>
      <c r="B434" s="135" t="s">
        <v>1199</v>
      </c>
      <c r="C434" s="135" t="s">
        <v>1200</v>
      </c>
      <c r="D434" s="136">
        <v>5428</v>
      </c>
      <c r="E434" s="136">
        <v>6643</v>
      </c>
      <c r="F434" s="136">
        <v>1</v>
      </c>
      <c r="G434" s="135" t="s">
        <v>374</v>
      </c>
    </row>
    <row r="435" spans="1:7" ht="14.4" x14ac:dyDescent="0.3">
      <c r="A435" s="137" t="s">
        <v>1201</v>
      </c>
      <c r="B435" s="137" t="s">
        <v>1201</v>
      </c>
      <c r="C435" s="137" t="s">
        <v>1202</v>
      </c>
      <c r="D435" s="138">
        <v>861</v>
      </c>
      <c r="E435" s="138">
        <v>832</v>
      </c>
      <c r="F435" s="138">
        <v>1</v>
      </c>
      <c r="G435" s="137" t="s">
        <v>374</v>
      </c>
    </row>
    <row r="436" spans="1:7" ht="14.4" x14ac:dyDescent="0.3">
      <c r="A436" s="135" t="s">
        <v>1203</v>
      </c>
      <c r="B436" s="135" t="s">
        <v>1203</v>
      </c>
      <c r="C436" s="135" t="s">
        <v>1204</v>
      </c>
      <c r="D436" s="136">
        <v>49530</v>
      </c>
      <c r="E436" s="136">
        <v>51352</v>
      </c>
      <c r="F436" s="136">
        <v>15</v>
      </c>
      <c r="G436" s="135" t="s">
        <v>337</v>
      </c>
    </row>
    <row r="437" spans="1:7" ht="14.4" x14ac:dyDescent="0.3">
      <c r="A437" s="137" t="s">
        <v>1205</v>
      </c>
      <c r="B437" s="137" t="s">
        <v>1205</v>
      </c>
      <c r="C437" s="137" t="s">
        <v>1206</v>
      </c>
      <c r="D437" s="138">
        <v>36407</v>
      </c>
      <c r="E437" s="138">
        <v>33855</v>
      </c>
      <c r="F437" s="138">
        <v>14</v>
      </c>
      <c r="G437" s="137" t="s">
        <v>337</v>
      </c>
    </row>
    <row r="438" spans="1:7" ht="14.4" x14ac:dyDescent="0.3">
      <c r="A438" s="135" t="s">
        <v>1207</v>
      </c>
      <c r="B438" s="135" t="s">
        <v>1207</v>
      </c>
      <c r="C438" s="135" t="s">
        <v>1208</v>
      </c>
      <c r="D438" s="136">
        <v>19518</v>
      </c>
      <c r="E438" s="136">
        <v>11157</v>
      </c>
      <c r="F438" s="136">
        <v>4</v>
      </c>
      <c r="G438" s="141"/>
    </row>
    <row r="439" spans="1:7" ht="14.4" x14ac:dyDescent="0.3">
      <c r="A439" s="137" t="s">
        <v>1209</v>
      </c>
      <c r="B439" s="137" t="s">
        <v>1209</v>
      </c>
      <c r="C439" s="137" t="s">
        <v>1210</v>
      </c>
      <c r="D439" s="138">
        <v>31420</v>
      </c>
      <c r="E439" s="138">
        <v>26478</v>
      </c>
      <c r="F439" s="138">
        <v>11</v>
      </c>
      <c r="G439" s="137" t="s">
        <v>337</v>
      </c>
    </row>
    <row r="440" spans="1:7" ht="14.4" x14ac:dyDescent="0.3">
      <c r="A440" s="135" t="s">
        <v>1211</v>
      </c>
      <c r="B440" s="135" t="s">
        <v>1211</v>
      </c>
      <c r="C440" s="135" t="s">
        <v>1212</v>
      </c>
      <c r="D440" s="136">
        <v>20851</v>
      </c>
      <c r="E440" s="136">
        <v>17890</v>
      </c>
      <c r="F440" s="136">
        <v>6</v>
      </c>
      <c r="G440" s="135" t="s">
        <v>337</v>
      </c>
    </row>
    <row r="441" spans="1:7" ht="14.4" x14ac:dyDescent="0.3">
      <c r="A441" s="137" t="s">
        <v>1213</v>
      </c>
      <c r="B441" s="137" t="s">
        <v>1213</v>
      </c>
      <c r="C441" s="137" t="s">
        <v>1214</v>
      </c>
      <c r="D441" s="138">
        <v>53733</v>
      </c>
      <c r="E441" s="138">
        <v>57488</v>
      </c>
      <c r="F441" s="138">
        <v>17</v>
      </c>
      <c r="G441" s="137" t="s">
        <v>337</v>
      </c>
    </row>
    <row r="442" spans="1:7" ht="14.4" x14ac:dyDescent="0.3">
      <c r="A442" s="135" t="s">
        <v>1215</v>
      </c>
      <c r="B442" s="135" t="s">
        <v>1215</v>
      </c>
      <c r="C442" s="135" t="s">
        <v>1216</v>
      </c>
      <c r="D442" s="136">
        <v>24358</v>
      </c>
      <c r="E442" s="136">
        <v>12229</v>
      </c>
      <c r="F442" s="136">
        <v>6</v>
      </c>
      <c r="G442" s="135" t="s">
        <v>337</v>
      </c>
    </row>
    <row r="443" spans="1:7" ht="14.4" x14ac:dyDescent="0.3">
      <c r="A443" s="137" t="s">
        <v>1217</v>
      </c>
      <c r="B443" s="137" t="s">
        <v>1217</v>
      </c>
      <c r="C443" s="137" t="s">
        <v>1218</v>
      </c>
      <c r="D443" s="138">
        <v>35099</v>
      </c>
      <c r="E443" s="138">
        <v>36865</v>
      </c>
      <c r="F443" s="138">
        <v>11</v>
      </c>
      <c r="G443" s="137" t="s">
        <v>337</v>
      </c>
    </row>
    <row r="444" spans="1:7" ht="14.4" x14ac:dyDescent="0.3">
      <c r="A444" s="135" t="s">
        <v>1219</v>
      </c>
      <c r="B444" s="135" t="s">
        <v>1219</v>
      </c>
      <c r="C444" s="135" t="s">
        <v>1220</v>
      </c>
      <c r="D444" s="136">
        <v>2121</v>
      </c>
      <c r="E444" s="136">
        <v>2002</v>
      </c>
      <c r="F444" s="136">
        <v>1</v>
      </c>
      <c r="G444" s="141"/>
    </row>
    <row r="445" spans="1:7" ht="14.4" x14ac:dyDescent="0.3">
      <c r="A445" s="137" t="s">
        <v>1221</v>
      </c>
      <c r="B445" s="137" t="s">
        <v>1221</v>
      </c>
      <c r="C445" s="137" t="s">
        <v>1222</v>
      </c>
      <c r="D445" s="138">
        <v>2041</v>
      </c>
      <c r="E445" s="138">
        <v>1735</v>
      </c>
      <c r="F445" s="138">
        <v>1</v>
      </c>
      <c r="G445" s="137" t="s">
        <v>374</v>
      </c>
    </row>
    <row r="446" spans="1:7" ht="14.4" x14ac:dyDescent="0.3">
      <c r="A446" s="135" t="s">
        <v>1223</v>
      </c>
      <c r="B446" s="135" t="s">
        <v>1223</v>
      </c>
      <c r="C446" s="135" t="s">
        <v>1224</v>
      </c>
      <c r="D446" s="136">
        <v>1651</v>
      </c>
      <c r="E446" s="136">
        <v>1477</v>
      </c>
      <c r="F446" s="136">
        <v>1</v>
      </c>
      <c r="G446" s="135" t="s">
        <v>374</v>
      </c>
    </row>
    <row r="447" spans="1:7" ht="28.8" x14ac:dyDescent="0.3">
      <c r="A447" s="137" t="s">
        <v>1225</v>
      </c>
      <c r="B447" s="137" t="s">
        <v>1225</v>
      </c>
      <c r="C447" s="142" t="s">
        <v>1226</v>
      </c>
      <c r="D447" s="138">
        <v>113402</v>
      </c>
      <c r="E447" s="138">
        <v>109609</v>
      </c>
      <c r="F447" s="138">
        <v>12</v>
      </c>
      <c r="G447" s="140"/>
    </row>
    <row r="448" spans="1:7" ht="28.8" x14ac:dyDescent="0.3">
      <c r="A448" s="135" t="s">
        <v>1227</v>
      </c>
      <c r="B448" s="135" t="s">
        <v>1227</v>
      </c>
      <c r="C448" s="139" t="s">
        <v>1228</v>
      </c>
      <c r="D448" s="136">
        <v>67808</v>
      </c>
      <c r="E448" s="136">
        <v>50324</v>
      </c>
      <c r="F448" s="136">
        <v>4</v>
      </c>
      <c r="G448" s="141"/>
    </row>
    <row r="449" spans="1:7" ht="14.4" x14ac:dyDescent="0.3">
      <c r="A449" s="137" t="s">
        <v>1229</v>
      </c>
      <c r="B449" s="137" t="s">
        <v>1229</v>
      </c>
      <c r="C449" s="137" t="s">
        <v>1230</v>
      </c>
      <c r="D449" s="138">
        <v>37890</v>
      </c>
      <c r="E449" s="138">
        <v>36040</v>
      </c>
      <c r="F449" s="138">
        <v>1</v>
      </c>
      <c r="G449" s="140"/>
    </row>
    <row r="450" spans="1:7" ht="14.4" x14ac:dyDescent="0.3">
      <c r="A450" s="135" t="s">
        <v>1231</v>
      </c>
      <c r="B450" s="135" t="s">
        <v>1231</v>
      </c>
      <c r="C450" s="135" t="s">
        <v>1232</v>
      </c>
      <c r="D450" s="136">
        <v>25760</v>
      </c>
      <c r="E450" s="136">
        <v>23372</v>
      </c>
      <c r="F450" s="136">
        <v>1</v>
      </c>
      <c r="G450" s="141"/>
    </row>
    <row r="451" spans="1:7" ht="14.4" x14ac:dyDescent="0.3">
      <c r="A451" s="137" t="s">
        <v>1233</v>
      </c>
      <c r="B451" s="137" t="s">
        <v>1233</v>
      </c>
      <c r="C451" s="137" t="s">
        <v>1234</v>
      </c>
      <c r="D451" s="138">
        <v>14119</v>
      </c>
      <c r="E451" s="138">
        <v>14101</v>
      </c>
      <c r="F451" s="138">
        <v>1</v>
      </c>
      <c r="G451" s="140"/>
    </row>
    <row r="452" spans="1:7" ht="14.4" x14ac:dyDescent="0.3">
      <c r="A452" s="135" t="s">
        <v>1235</v>
      </c>
      <c r="B452" s="135" t="s">
        <v>1235</v>
      </c>
      <c r="C452" s="135" t="s">
        <v>1236</v>
      </c>
      <c r="D452" s="136">
        <v>57985</v>
      </c>
      <c r="E452" s="136">
        <v>41924</v>
      </c>
      <c r="F452" s="136">
        <v>1</v>
      </c>
      <c r="G452" s="141"/>
    </row>
    <row r="453" spans="1:7" ht="14.4" x14ac:dyDescent="0.3">
      <c r="A453" s="137" t="s">
        <v>1237</v>
      </c>
      <c r="B453" s="137" t="s">
        <v>1237</v>
      </c>
      <c r="C453" s="137" t="s">
        <v>1238</v>
      </c>
      <c r="D453" s="138">
        <v>79197</v>
      </c>
      <c r="E453" s="138">
        <v>76547</v>
      </c>
      <c r="F453" s="138">
        <v>9</v>
      </c>
      <c r="G453" s="140"/>
    </row>
    <row r="454" spans="1:7" ht="14.4" x14ac:dyDescent="0.3">
      <c r="A454" s="135" t="s">
        <v>1239</v>
      </c>
      <c r="B454" s="135" t="s">
        <v>1239</v>
      </c>
      <c r="C454" s="135" t="s">
        <v>1240</v>
      </c>
      <c r="D454" s="136">
        <v>71400</v>
      </c>
      <c r="E454" s="136">
        <v>69011</v>
      </c>
      <c r="F454" s="136">
        <v>6</v>
      </c>
      <c r="G454" s="141"/>
    </row>
    <row r="455" spans="1:7" ht="14.4" x14ac:dyDescent="0.3">
      <c r="A455" s="137" t="s">
        <v>1241</v>
      </c>
      <c r="B455" s="137" t="s">
        <v>1241</v>
      </c>
      <c r="C455" s="137" t="s">
        <v>1242</v>
      </c>
      <c r="D455" s="138">
        <v>25428</v>
      </c>
      <c r="E455" s="138">
        <v>24782</v>
      </c>
      <c r="F455" s="138">
        <v>4</v>
      </c>
      <c r="G455" s="140"/>
    </row>
    <row r="456" spans="1:7" ht="14.4" x14ac:dyDescent="0.3">
      <c r="A456" s="135" t="s">
        <v>1243</v>
      </c>
      <c r="B456" s="135" t="s">
        <v>1243</v>
      </c>
      <c r="C456" s="135" t="s">
        <v>1244</v>
      </c>
      <c r="D456" s="136">
        <v>7999</v>
      </c>
      <c r="E456" s="136">
        <v>6183</v>
      </c>
      <c r="F456" s="136">
        <v>1</v>
      </c>
      <c r="G456" s="141"/>
    </row>
    <row r="457" spans="1:7" ht="14.4" x14ac:dyDescent="0.3">
      <c r="A457" s="137" t="s">
        <v>1245</v>
      </c>
      <c r="B457" s="137" t="s">
        <v>1245</v>
      </c>
      <c r="C457" s="137" t="s">
        <v>1246</v>
      </c>
      <c r="D457" s="138">
        <v>99606</v>
      </c>
      <c r="E457" s="138">
        <v>73129</v>
      </c>
      <c r="F457" s="138">
        <v>4</v>
      </c>
      <c r="G457" s="140"/>
    </row>
    <row r="458" spans="1:7" ht="14.4" x14ac:dyDescent="0.3">
      <c r="A458" s="135" t="s">
        <v>1247</v>
      </c>
      <c r="B458" s="135" t="s">
        <v>1247</v>
      </c>
      <c r="C458" s="135" t="s">
        <v>1248</v>
      </c>
      <c r="D458" s="136">
        <v>57523</v>
      </c>
      <c r="E458" s="136">
        <v>43345</v>
      </c>
      <c r="F458" s="136">
        <v>1</v>
      </c>
      <c r="G458" s="141"/>
    </row>
    <row r="459" spans="1:7" ht="14.4" x14ac:dyDescent="0.3">
      <c r="A459" s="137" t="s">
        <v>1249</v>
      </c>
      <c r="B459" s="137" t="s">
        <v>1249</v>
      </c>
      <c r="C459" s="137" t="s">
        <v>1250</v>
      </c>
      <c r="D459" s="138">
        <v>63627</v>
      </c>
      <c r="E459" s="138">
        <v>44998</v>
      </c>
      <c r="F459" s="138">
        <v>4</v>
      </c>
      <c r="G459" s="137" t="s">
        <v>337</v>
      </c>
    </row>
    <row r="460" spans="1:7" ht="14.4" x14ac:dyDescent="0.3">
      <c r="A460" s="135" t="s">
        <v>1251</v>
      </c>
      <c r="B460" s="135" t="s">
        <v>1251</v>
      </c>
      <c r="C460" s="135" t="s">
        <v>1252</v>
      </c>
      <c r="D460" s="136">
        <v>84285</v>
      </c>
      <c r="E460" s="136">
        <v>77152</v>
      </c>
      <c r="F460" s="136">
        <v>19</v>
      </c>
      <c r="G460" s="135" t="s">
        <v>337</v>
      </c>
    </row>
    <row r="461" spans="1:7" ht="14.4" x14ac:dyDescent="0.3">
      <c r="A461" s="137" t="s">
        <v>1253</v>
      </c>
      <c r="B461" s="137" t="s">
        <v>1253</v>
      </c>
      <c r="C461" s="137" t="s">
        <v>1254</v>
      </c>
      <c r="D461" s="138">
        <v>55736</v>
      </c>
      <c r="E461" s="138">
        <v>39276</v>
      </c>
      <c r="F461" s="138">
        <v>9</v>
      </c>
      <c r="G461" s="137" t="s">
        <v>337</v>
      </c>
    </row>
    <row r="462" spans="1:7" ht="14.4" x14ac:dyDescent="0.3">
      <c r="A462" s="135" t="s">
        <v>1255</v>
      </c>
      <c r="B462" s="135" t="s">
        <v>1255</v>
      </c>
      <c r="C462" s="135" t="s">
        <v>1256</v>
      </c>
      <c r="D462" s="136">
        <v>11604</v>
      </c>
      <c r="E462" s="136">
        <v>11179</v>
      </c>
      <c r="F462" s="136">
        <v>1</v>
      </c>
      <c r="G462" s="141"/>
    </row>
    <row r="463" spans="1:7" ht="14.4" x14ac:dyDescent="0.3">
      <c r="A463" s="137" t="s">
        <v>1257</v>
      </c>
      <c r="B463" s="137" t="s">
        <v>1257</v>
      </c>
      <c r="C463" s="137" t="s">
        <v>1258</v>
      </c>
      <c r="D463" s="138">
        <v>70301</v>
      </c>
      <c r="E463" s="138">
        <v>60693</v>
      </c>
      <c r="F463" s="138">
        <v>21</v>
      </c>
      <c r="G463" s="137" t="s">
        <v>337</v>
      </c>
    </row>
    <row r="464" spans="1:7" ht="14.4" x14ac:dyDescent="0.3">
      <c r="A464" s="135" t="s">
        <v>1259</v>
      </c>
      <c r="B464" s="135" t="s">
        <v>1259</v>
      </c>
      <c r="C464" s="135" t="s">
        <v>1260</v>
      </c>
      <c r="D464" s="136">
        <v>13324</v>
      </c>
      <c r="E464" s="136">
        <v>15229</v>
      </c>
      <c r="F464" s="136">
        <v>1</v>
      </c>
      <c r="G464" s="135" t="s">
        <v>374</v>
      </c>
    </row>
    <row r="465" spans="1:7" ht="14.4" x14ac:dyDescent="0.3">
      <c r="A465" s="137" t="s">
        <v>1261</v>
      </c>
      <c r="B465" s="137" t="s">
        <v>1261</v>
      </c>
      <c r="C465" s="137" t="s">
        <v>1262</v>
      </c>
      <c r="D465" s="138">
        <v>9591</v>
      </c>
      <c r="E465" s="138">
        <v>8732</v>
      </c>
      <c r="F465" s="138">
        <v>1</v>
      </c>
      <c r="G465" s="137" t="s">
        <v>374</v>
      </c>
    </row>
    <row r="466" spans="1:7" ht="14.4" x14ac:dyDescent="0.3">
      <c r="A466" s="135" t="s">
        <v>1263</v>
      </c>
      <c r="B466" s="135" t="s">
        <v>1263</v>
      </c>
      <c r="C466" s="135" t="s">
        <v>1264</v>
      </c>
      <c r="D466" s="136">
        <v>3698</v>
      </c>
      <c r="E466" s="136">
        <v>3978</v>
      </c>
      <c r="F466" s="136">
        <v>1</v>
      </c>
      <c r="G466" s="135" t="s">
        <v>374</v>
      </c>
    </row>
    <row r="467" spans="1:7" ht="14.4" x14ac:dyDescent="0.3">
      <c r="A467" s="137" t="s">
        <v>1265</v>
      </c>
      <c r="B467" s="137" t="s">
        <v>1265</v>
      </c>
      <c r="C467" s="137" t="s">
        <v>1266</v>
      </c>
      <c r="D467" s="138">
        <v>5284</v>
      </c>
      <c r="E467" s="138">
        <v>4781</v>
      </c>
      <c r="F467" s="138">
        <v>1</v>
      </c>
      <c r="G467" s="137" t="s">
        <v>374</v>
      </c>
    </row>
    <row r="468" spans="1:7" ht="14.4" x14ac:dyDescent="0.3">
      <c r="A468" s="135" t="s">
        <v>1267</v>
      </c>
      <c r="B468" s="135" t="s">
        <v>1267</v>
      </c>
      <c r="C468" s="135" t="s">
        <v>1268</v>
      </c>
      <c r="D468" s="136">
        <v>4974</v>
      </c>
      <c r="E468" s="136">
        <v>3322</v>
      </c>
      <c r="F468" s="136">
        <v>1</v>
      </c>
      <c r="G468" s="135" t="s">
        <v>374</v>
      </c>
    </row>
    <row r="469" spans="1:7" ht="14.4" x14ac:dyDescent="0.3">
      <c r="A469" s="137" t="s">
        <v>1269</v>
      </c>
      <c r="B469" s="137" t="s">
        <v>1270</v>
      </c>
      <c r="C469" s="137" t="s">
        <v>1271</v>
      </c>
      <c r="D469" s="138">
        <v>3522</v>
      </c>
      <c r="E469" s="138">
        <v>3316</v>
      </c>
      <c r="F469" s="138">
        <v>1</v>
      </c>
      <c r="G469" s="137" t="s">
        <v>374</v>
      </c>
    </row>
    <row r="470" spans="1:7" ht="14.4" x14ac:dyDescent="0.3">
      <c r="A470" s="135" t="s">
        <v>1272</v>
      </c>
      <c r="B470" s="135" t="s">
        <v>1273</v>
      </c>
      <c r="C470" s="135" t="s">
        <v>1274</v>
      </c>
      <c r="D470" s="136">
        <v>3996</v>
      </c>
      <c r="E470" s="136">
        <v>3708</v>
      </c>
      <c r="F470" s="136">
        <v>1</v>
      </c>
      <c r="G470" s="135" t="s">
        <v>374</v>
      </c>
    </row>
    <row r="471" spans="1:7" ht="14.4" x14ac:dyDescent="0.3">
      <c r="A471" s="137" t="s">
        <v>1270</v>
      </c>
      <c r="B471" s="137" t="s">
        <v>1275</v>
      </c>
      <c r="C471" s="137" t="s">
        <v>1276</v>
      </c>
      <c r="D471" s="138">
        <v>3026</v>
      </c>
      <c r="E471" s="138">
        <v>3076</v>
      </c>
      <c r="F471" s="138">
        <v>1</v>
      </c>
      <c r="G471" s="137" t="s">
        <v>374</v>
      </c>
    </row>
    <row r="472" spans="1:7" ht="14.4" x14ac:dyDescent="0.3">
      <c r="A472" s="135" t="s">
        <v>1273</v>
      </c>
      <c r="B472" s="135" t="s">
        <v>1277</v>
      </c>
      <c r="C472" s="135" t="s">
        <v>1278</v>
      </c>
      <c r="D472" s="136">
        <v>5789</v>
      </c>
      <c r="E472" s="136">
        <v>3899</v>
      </c>
      <c r="F472" s="136">
        <v>1</v>
      </c>
      <c r="G472" s="135" t="s">
        <v>374</v>
      </c>
    </row>
    <row r="473" spans="1:7" ht="14.4" x14ac:dyDescent="0.3">
      <c r="A473" s="137" t="s">
        <v>1279</v>
      </c>
      <c r="B473" s="137" t="s">
        <v>1279</v>
      </c>
      <c r="C473" s="137" t="s">
        <v>1280</v>
      </c>
      <c r="D473" s="138">
        <v>6067</v>
      </c>
      <c r="E473" s="138">
        <v>6103</v>
      </c>
      <c r="F473" s="138">
        <v>1</v>
      </c>
      <c r="G473" s="137" t="s">
        <v>374</v>
      </c>
    </row>
    <row r="474" spans="1:7" ht="14.4" x14ac:dyDescent="0.3">
      <c r="A474" s="135" t="s">
        <v>1281</v>
      </c>
      <c r="B474" s="135" t="s">
        <v>1281</v>
      </c>
      <c r="C474" s="135" t="s">
        <v>1282</v>
      </c>
      <c r="D474" s="136">
        <v>8808</v>
      </c>
      <c r="E474" s="136">
        <v>6802</v>
      </c>
      <c r="F474" s="136">
        <v>1</v>
      </c>
      <c r="G474" s="135" t="s">
        <v>374</v>
      </c>
    </row>
    <row r="475" spans="1:7" ht="14.4" x14ac:dyDescent="0.3">
      <c r="A475" s="137" t="s">
        <v>1283</v>
      </c>
      <c r="B475" s="137" t="s">
        <v>1283</v>
      </c>
      <c r="C475" s="137" t="s">
        <v>1284</v>
      </c>
      <c r="D475" s="138">
        <v>11939</v>
      </c>
      <c r="E475" s="138">
        <v>9646</v>
      </c>
      <c r="F475" s="138">
        <v>1</v>
      </c>
      <c r="G475" s="137" t="s">
        <v>374</v>
      </c>
    </row>
    <row r="476" spans="1:7" ht="14.4" x14ac:dyDescent="0.3">
      <c r="A476" s="135" t="s">
        <v>1285</v>
      </c>
      <c r="B476" s="135" t="s">
        <v>1285</v>
      </c>
      <c r="C476" s="135" t="s">
        <v>1286</v>
      </c>
      <c r="D476" s="136">
        <v>1845</v>
      </c>
      <c r="E476" s="136">
        <v>1543</v>
      </c>
      <c r="F476" s="136">
        <v>1</v>
      </c>
      <c r="G476" s="141"/>
    </row>
    <row r="477" spans="1:7" ht="14.4" x14ac:dyDescent="0.3">
      <c r="A477" s="137" t="s">
        <v>1287</v>
      </c>
      <c r="B477" s="137" t="s">
        <v>1287</v>
      </c>
      <c r="C477" s="137" t="s">
        <v>1288</v>
      </c>
      <c r="D477" s="138">
        <v>33125</v>
      </c>
      <c r="E477" s="138">
        <v>36727</v>
      </c>
      <c r="F477" s="138">
        <v>14</v>
      </c>
      <c r="G477" s="137" t="s">
        <v>337</v>
      </c>
    </row>
    <row r="478" spans="1:7" ht="14.4" x14ac:dyDescent="0.3">
      <c r="A478" s="135" t="s">
        <v>1289</v>
      </c>
      <c r="B478" s="135" t="s">
        <v>1289</v>
      </c>
      <c r="C478" s="135" t="s">
        <v>1290</v>
      </c>
      <c r="D478" s="136">
        <v>31594</v>
      </c>
      <c r="E478" s="136">
        <v>28863</v>
      </c>
      <c r="F478" s="136">
        <v>11</v>
      </c>
      <c r="G478" s="135" t="s">
        <v>337</v>
      </c>
    </row>
    <row r="479" spans="1:7" ht="14.4" x14ac:dyDescent="0.3">
      <c r="A479" s="137" t="s">
        <v>1291</v>
      </c>
      <c r="B479" s="137" t="s">
        <v>1291</v>
      </c>
      <c r="C479" s="137" t="s">
        <v>1292</v>
      </c>
      <c r="D479" s="138">
        <v>22237</v>
      </c>
      <c r="E479" s="138">
        <v>14833</v>
      </c>
      <c r="F479" s="138">
        <v>6</v>
      </c>
      <c r="G479" s="137" t="s">
        <v>337</v>
      </c>
    </row>
    <row r="480" spans="1:7" ht="14.4" x14ac:dyDescent="0.3">
      <c r="A480" s="135" t="s">
        <v>1293</v>
      </c>
      <c r="B480" s="135" t="s">
        <v>1293</v>
      </c>
      <c r="C480" s="135" t="s">
        <v>1294</v>
      </c>
      <c r="D480" s="136">
        <v>24875</v>
      </c>
      <c r="E480" s="136">
        <v>21801</v>
      </c>
      <c r="F480" s="136">
        <v>6</v>
      </c>
      <c r="G480" s="135" t="s">
        <v>337</v>
      </c>
    </row>
    <row r="481" spans="1:7" ht="14.4" x14ac:dyDescent="0.3">
      <c r="A481" s="137" t="s">
        <v>1295</v>
      </c>
      <c r="B481" s="137" t="s">
        <v>1295</v>
      </c>
      <c r="C481" s="137" t="s">
        <v>1296</v>
      </c>
      <c r="D481" s="138">
        <v>27155</v>
      </c>
      <c r="E481" s="138">
        <v>24306</v>
      </c>
      <c r="F481" s="138">
        <v>9</v>
      </c>
      <c r="G481" s="137" t="s">
        <v>337</v>
      </c>
    </row>
    <row r="482" spans="1:7" ht="14.4" x14ac:dyDescent="0.3">
      <c r="A482" s="135" t="s">
        <v>1297</v>
      </c>
      <c r="B482" s="135" t="s">
        <v>1297</v>
      </c>
      <c r="C482" s="135" t="s">
        <v>1298</v>
      </c>
      <c r="D482" s="136">
        <v>2962</v>
      </c>
      <c r="E482" s="136">
        <v>2692</v>
      </c>
      <c r="F482" s="136">
        <v>1</v>
      </c>
      <c r="G482" s="141"/>
    </row>
    <row r="483" spans="1:7" ht="14.4" x14ac:dyDescent="0.3">
      <c r="A483" s="137" t="s">
        <v>1299</v>
      </c>
      <c r="B483" s="137" t="s">
        <v>1299</v>
      </c>
      <c r="C483" s="137" t="s">
        <v>1300</v>
      </c>
      <c r="D483" s="138">
        <v>1954</v>
      </c>
      <c r="E483" s="138">
        <v>1518</v>
      </c>
      <c r="F483" s="138">
        <v>1</v>
      </c>
      <c r="G483" s="137" t="s">
        <v>374</v>
      </c>
    </row>
    <row r="484" spans="1:7" ht="14.4" x14ac:dyDescent="0.3">
      <c r="A484" s="135" t="s">
        <v>1301</v>
      </c>
      <c r="B484" s="135" t="s">
        <v>1301</v>
      </c>
      <c r="C484" s="135" t="s">
        <v>1302</v>
      </c>
      <c r="D484" s="136">
        <v>2631</v>
      </c>
      <c r="E484" s="136">
        <v>2543</v>
      </c>
      <c r="F484" s="136">
        <v>1</v>
      </c>
      <c r="G484" s="135" t="s">
        <v>374</v>
      </c>
    </row>
    <row r="485" spans="1:7" ht="14.4" x14ac:dyDescent="0.3">
      <c r="A485" s="137" t="s">
        <v>1303</v>
      </c>
      <c r="B485" s="137" t="s">
        <v>1303</v>
      </c>
      <c r="C485" s="137" t="s">
        <v>1304</v>
      </c>
      <c r="D485" s="138">
        <v>97771</v>
      </c>
      <c r="E485" s="138">
        <v>86109</v>
      </c>
      <c r="F485" s="138">
        <v>30</v>
      </c>
      <c r="G485" s="137" t="s">
        <v>337</v>
      </c>
    </row>
    <row r="486" spans="1:7" ht="14.4" x14ac:dyDescent="0.3">
      <c r="A486" s="135" t="s">
        <v>1305</v>
      </c>
      <c r="B486" s="135" t="s">
        <v>1305</v>
      </c>
      <c r="C486" s="135" t="s">
        <v>1306</v>
      </c>
      <c r="D486" s="136">
        <v>78387</v>
      </c>
      <c r="E486" s="136">
        <v>67554</v>
      </c>
      <c r="F486" s="136">
        <v>6</v>
      </c>
      <c r="G486" s="141"/>
    </row>
    <row r="487" spans="1:7" ht="14.4" x14ac:dyDescent="0.3">
      <c r="A487" s="137" t="s">
        <v>1307</v>
      </c>
      <c r="B487" s="137" t="s">
        <v>1307</v>
      </c>
      <c r="C487" s="137" t="s">
        <v>1308</v>
      </c>
      <c r="D487" s="138">
        <v>62346</v>
      </c>
      <c r="E487" s="138">
        <v>73160</v>
      </c>
      <c r="F487" s="138">
        <v>17</v>
      </c>
      <c r="G487" s="137" t="s">
        <v>337</v>
      </c>
    </row>
    <row r="488" spans="1:7" ht="14.4" x14ac:dyDescent="0.3">
      <c r="A488" s="135" t="s">
        <v>1309</v>
      </c>
      <c r="B488" s="135" t="s">
        <v>1309</v>
      </c>
      <c r="C488" s="135" t="s">
        <v>1310</v>
      </c>
      <c r="D488" s="136">
        <v>46772</v>
      </c>
      <c r="E488" s="136">
        <v>45621</v>
      </c>
      <c r="F488" s="136">
        <v>1</v>
      </c>
      <c r="G488" s="141"/>
    </row>
    <row r="489" spans="1:7" ht="14.4" x14ac:dyDescent="0.3">
      <c r="A489" s="137" t="s">
        <v>1311</v>
      </c>
      <c r="B489" s="137" t="s">
        <v>1311</v>
      </c>
      <c r="C489" s="137" t="s">
        <v>1312</v>
      </c>
      <c r="D489" s="138">
        <v>49955</v>
      </c>
      <c r="E489" s="138">
        <v>33062</v>
      </c>
      <c r="F489" s="138">
        <v>1</v>
      </c>
      <c r="G489" s="140"/>
    </row>
    <row r="490" spans="1:7" ht="14.4" x14ac:dyDescent="0.3">
      <c r="A490" s="135" t="s">
        <v>1313</v>
      </c>
      <c r="B490" s="135" t="s">
        <v>1313</v>
      </c>
      <c r="C490" s="135" t="s">
        <v>1314</v>
      </c>
      <c r="D490" s="136">
        <v>76555</v>
      </c>
      <c r="E490" s="136">
        <v>62859</v>
      </c>
      <c r="F490" s="136">
        <v>6</v>
      </c>
      <c r="G490" s="141"/>
    </row>
    <row r="491" spans="1:7" ht="14.4" x14ac:dyDescent="0.3">
      <c r="A491" s="137" t="s">
        <v>1315</v>
      </c>
      <c r="B491" s="137" t="s">
        <v>1315</v>
      </c>
      <c r="C491" s="137" t="s">
        <v>1316</v>
      </c>
      <c r="D491" s="138">
        <v>65790</v>
      </c>
      <c r="E491" s="138">
        <v>48444</v>
      </c>
      <c r="F491" s="138">
        <v>4</v>
      </c>
      <c r="G491" s="140"/>
    </row>
    <row r="492" spans="1:7" ht="14.4" x14ac:dyDescent="0.3">
      <c r="A492" s="135" t="s">
        <v>1317</v>
      </c>
      <c r="B492" s="135" t="s">
        <v>1317</v>
      </c>
      <c r="C492" s="135" t="s">
        <v>1318</v>
      </c>
      <c r="D492" s="136">
        <v>48369</v>
      </c>
      <c r="E492" s="136">
        <v>36911</v>
      </c>
      <c r="F492" s="136">
        <v>1</v>
      </c>
      <c r="G492" s="141"/>
    </row>
    <row r="493" spans="1:7" ht="14.4" x14ac:dyDescent="0.3">
      <c r="A493" s="137" t="s">
        <v>1319</v>
      </c>
      <c r="B493" s="137" t="s">
        <v>1319</v>
      </c>
      <c r="C493" s="137" t="s">
        <v>1320</v>
      </c>
      <c r="D493" s="138">
        <v>135551</v>
      </c>
      <c r="E493" s="138">
        <v>110115</v>
      </c>
      <c r="F493" s="138">
        <v>39</v>
      </c>
      <c r="G493" s="140"/>
    </row>
    <row r="494" spans="1:7" ht="14.4" x14ac:dyDescent="0.3">
      <c r="A494" s="135" t="s">
        <v>1321</v>
      </c>
      <c r="B494" s="135" t="s">
        <v>1321</v>
      </c>
      <c r="C494" s="135" t="s">
        <v>1322</v>
      </c>
      <c r="D494" s="136">
        <v>46804</v>
      </c>
      <c r="E494" s="136">
        <v>30928</v>
      </c>
      <c r="F494" s="136">
        <v>4</v>
      </c>
      <c r="G494" s="141"/>
    </row>
    <row r="495" spans="1:7" ht="28.8" x14ac:dyDescent="0.3">
      <c r="A495" s="137" t="s">
        <v>1323</v>
      </c>
      <c r="B495" s="137" t="s">
        <v>1323</v>
      </c>
      <c r="C495" s="142" t="s">
        <v>1324</v>
      </c>
      <c r="D495" s="138">
        <v>61909</v>
      </c>
      <c r="E495" s="138">
        <v>48762</v>
      </c>
      <c r="F495" s="138">
        <v>16</v>
      </c>
      <c r="G495" s="137" t="s">
        <v>337</v>
      </c>
    </row>
    <row r="496" spans="1:7" ht="14.4" x14ac:dyDescent="0.3">
      <c r="A496" s="135" t="s">
        <v>1325</v>
      </c>
      <c r="B496" s="135" t="s">
        <v>1325</v>
      </c>
      <c r="C496" s="135" t="s">
        <v>1326</v>
      </c>
      <c r="D496" s="136">
        <v>12151</v>
      </c>
      <c r="E496" s="136">
        <v>9599</v>
      </c>
      <c r="F496" s="136">
        <v>1</v>
      </c>
      <c r="G496" s="135" t="s">
        <v>374</v>
      </c>
    </row>
    <row r="497" spans="1:7" ht="14.4" x14ac:dyDescent="0.3">
      <c r="A497" s="137" t="s">
        <v>1327</v>
      </c>
      <c r="B497" s="137" t="s">
        <v>1327</v>
      </c>
      <c r="C497" s="137" t="s">
        <v>1328</v>
      </c>
      <c r="D497" s="138">
        <v>3104</v>
      </c>
      <c r="E497" s="138">
        <v>2426</v>
      </c>
      <c r="F497" s="138">
        <v>1</v>
      </c>
      <c r="G497" s="137" t="s">
        <v>374</v>
      </c>
    </row>
    <row r="498" spans="1:7" ht="14.4" x14ac:dyDescent="0.3">
      <c r="A498" s="135" t="s">
        <v>1329</v>
      </c>
      <c r="B498" s="135" t="s">
        <v>1329</v>
      </c>
      <c r="C498" s="135" t="s">
        <v>1330</v>
      </c>
      <c r="D498" s="136">
        <v>4643</v>
      </c>
      <c r="E498" s="136">
        <v>2984</v>
      </c>
      <c r="F498" s="136">
        <v>1</v>
      </c>
      <c r="G498" s="135" t="s">
        <v>374</v>
      </c>
    </row>
    <row r="499" spans="1:7" ht="14.4" x14ac:dyDescent="0.3">
      <c r="A499" s="137" t="s">
        <v>1331</v>
      </c>
      <c r="B499" s="137" t="s">
        <v>1331</v>
      </c>
      <c r="C499" s="137" t="s">
        <v>1332</v>
      </c>
      <c r="D499" s="138">
        <v>994</v>
      </c>
      <c r="E499" s="138">
        <v>961</v>
      </c>
      <c r="F499" s="138">
        <v>1</v>
      </c>
      <c r="G499" s="137" t="s">
        <v>374</v>
      </c>
    </row>
    <row r="500" spans="1:7" ht="14.4" x14ac:dyDescent="0.3">
      <c r="A500" s="135" t="s">
        <v>1333</v>
      </c>
      <c r="B500" s="135" t="s">
        <v>1333</v>
      </c>
      <c r="C500" s="135" t="s">
        <v>1334</v>
      </c>
      <c r="D500" s="136">
        <v>41886</v>
      </c>
      <c r="E500" s="136">
        <v>41799</v>
      </c>
      <c r="F500" s="136">
        <v>15</v>
      </c>
      <c r="G500" s="135" t="s">
        <v>337</v>
      </c>
    </row>
    <row r="501" spans="1:7" ht="14.4" x14ac:dyDescent="0.3">
      <c r="A501" s="137" t="s">
        <v>1335</v>
      </c>
      <c r="B501" s="137" t="s">
        <v>1335</v>
      </c>
      <c r="C501" s="137" t="s">
        <v>1336</v>
      </c>
      <c r="D501" s="138">
        <v>33289</v>
      </c>
      <c r="E501" s="138">
        <v>34245</v>
      </c>
      <c r="F501" s="138">
        <v>11</v>
      </c>
      <c r="G501" s="137" t="s">
        <v>337</v>
      </c>
    </row>
    <row r="502" spans="1:7" ht="14.4" x14ac:dyDescent="0.3">
      <c r="A502" s="135" t="s">
        <v>1337</v>
      </c>
      <c r="B502" s="135" t="s">
        <v>1337</v>
      </c>
      <c r="C502" s="135" t="s">
        <v>1338</v>
      </c>
      <c r="D502" s="136">
        <v>67069</v>
      </c>
      <c r="E502" s="136">
        <v>55103</v>
      </c>
      <c r="F502" s="136">
        <v>12</v>
      </c>
      <c r="G502" s="135" t="s">
        <v>337</v>
      </c>
    </row>
    <row r="503" spans="1:7" ht="14.4" x14ac:dyDescent="0.3">
      <c r="A503" s="137" t="s">
        <v>1339</v>
      </c>
      <c r="B503" s="137" t="s">
        <v>1339</v>
      </c>
      <c r="C503" s="137" t="s">
        <v>1340</v>
      </c>
      <c r="D503" s="138">
        <v>34436</v>
      </c>
      <c r="E503" s="138">
        <v>33161</v>
      </c>
      <c r="F503" s="138">
        <v>11</v>
      </c>
      <c r="G503" s="137" t="s">
        <v>337</v>
      </c>
    </row>
    <row r="504" spans="1:7" ht="14.4" x14ac:dyDescent="0.3">
      <c r="A504" s="135" t="s">
        <v>1341</v>
      </c>
      <c r="B504" s="135" t="s">
        <v>1341</v>
      </c>
      <c r="C504" s="135" t="s">
        <v>1342</v>
      </c>
      <c r="D504" s="136">
        <v>27509</v>
      </c>
      <c r="E504" s="136">
        <v>25815</v>
      </c>
      <c r="F504" s="136">
        <v>7</v>
      </c>
      <c r="G504" s="135" t="s">
        <v>337</v>
      </c>
    </row>
    <row r="505" spans="1:7" ht="14.4" x14ac:dyDescent="0.3">
      <c r="A505" s="137" t="s">
        <v>1343</v>
      </c>
      <c r="B505" s="137" t="s">
        <v>1343</v>
      </c>
      <c r="C505" s="137" t="s">
        <v>1344</v>
      </c>
      <c r="D505" s="138">
        <v>24846</v>
      </c>
      <c r="E505" s="138">
        <v>19430</v>
      </c>
      <c r="F505" s="138">
        <v>7</v>
      </c>
      <c r="G505" s="137" t="s">
        <v>337</v>
      </c>
    </row>
    <row r="506" spans="1:7" ht="14.4" x14ac:dyDescent="0.3">
      <c r="A506" s="135" t="s">
        <v>1345</v>
      </c>
      <c r="B506" s="135" t="s">
        <v>1345</v>
      </c>
      <c r="C506" s="135" t="s">
        <v>1346</v>
      </c>
      <c r="D506" s="136">
        <v>27401</v>
      </c>
      <c r="E506" s="136">
        <v>24431</v>
      </c>
      <c r="F506" s="136">
        <v>9</v>
      </c>
      <c r="G506" s="135" t="s">
        <v>337</v>
      </c>
    </row>
    <row r="507" spans="1:7" ht="14.4" x14ac:dyDescent="0.3">
      <c r="A507" s="137" t="s">
        <v>1347</v>
      </c>
      <c r="B507" s="137" t="s">
        <v>1347</v>
      </c>
      <c r="C507" s="137" t="s">
        <v>1348</v>
      </c>
      <c r="D507" s="138">
        <v>32964</v>
      </c>
      <c r="E507" s="138">
        <v>32869</v>
      </c>
      <c r="F507" s="138">
        <v>11</v>
      </c>
      <c r="G507" s="137" t="s">
        <v>337</v>
      </c>
    </row>
    <row r="508" spans="1:7" ht="28.8" x14ac:dyDescent="0.3">
      <c r="A508" s="135" t="s">
        <v>1349</v>
      </c>
      <c r="B508" s="135" t="s">
        <v>1349</v>
      </c>
      <c r="C508" s="139" t="s">
        <v>1350</v>
      </c>
      <c r="D508" s="136">
        <v>19916</v>
      </c>
      <c r="E508" s="136">
        <v>16601</v>
      </c>
      <c r="F508" s="136">
        <v>6</v>
      </c>
      <c r="G508" s="135" t="s">
        <v>337</v>
      </c>
    </row>
    <row r="509" spans="1:7" ht="28.8" x14ac:dyDescent="0.3">
      <c r="A509" s="137" t="s">
        <v>1351</v>
      </c>
      <c r="B509" s="137" t="s">
        <v>1351</v>
      </c>
      <c r="C509" s="142" t="s">
        <v>1352</v>
      </c>
      <c r="D509" s="138">
        <v>17746</v>
      </c>
      <c r="E509" s="138">
        <v>17362</v>
      </c>
      <c r="F509" s="138">
        <v>4</v>
      </c>
      <c r="G509" s="137" t="s">
        <v>337</v>
      </c>
    </row>
    <row r="510" spans="1:7" ht="14.4" x14ac:dyDescent="0.3">
      <c r="A510" s="135" t="s">
        <v>1353</v>
      </c>
      <c r="B510" s="135" t="s">
        <v>1353</v>
      </c>
      <c r="C510" s="135" t="s">
        <v>1354</v>
      </c>
      <c r="D510" s="136">
        <v>2038</v>
      </c>
      <c r="E510" s="136">
        <v>1906</v>
      </c>
      <c r="F510" s="136">
        <v>1</v>
      </c>
      <c r="G510" s="135" t="s">
        <v>374</v>
      </c>
    </row>
    <row r="511" spans="1:7" ht="14.4" x14ac:dyDescent="0.3">
      <c r="A511" s="137" t="s">
        <v>1355</v>
      </c>
      <c r="B511" s="137" t="s">
        <v>1355</v>
      </c>
      <c r="C511" s="137" t="s">
        <v>1356</v>
      </c>
      <c r="D511" s="138">
        <v>2311</v>
      </c>
      <c r="E511" s="138">
        <v>2550</v>
      </c>
      <c r="F511" s="138">
        <v>1</v>
      </c>
      <c r="G511" s="137" t="s">
        <v>374</v>
      </c>
    </row>
    <row r="512" spans="1:7" ht="14.4" x14ac:dyDescent="0.3">
      <c r="A512" s="135" t="s">
        <v>1357</v>
      </c>
      <c r="B512" s="135" t="s">
        <v>1357</v>
      </c>
      <c r="C512" s="135" t="s">
        <v>1358</v>
      </c>
      <c r="D512" s="136">
        <v>546270</v>
      </c>
      <c r="E512" s="136">
        <v>527993</v>
      </c>
      <c r="F512" s="136">
        <v>18</v>
      </c>
      <c r="G512" s="141"/>
    </row>
    <row r="513" spans="1:7" ht="14.4" x14ac:dyDescent="0.3">
      <c r="A513" s="137" t="s">
        <v>1359</v>
      </c>
      <c r="B513" s="137" t="s">
        <v>1359</v>
      </c>
      <c r="C513" s="137" t="s">
        <v>1360</v>
      </c>
      <c r="D513" s="138">
        <v>262079</v>
      </c>
      <c r="E513" s="138">
        <v>253311</v>
      </c>
      <c r="F513" s="138">
        <v>20</v>
      </c>
      <c r="G513" s="140"/>
    </row>
    <row r="514" spans="1:7" ht="14.4" x14ac:dyDescent="0.3">
      <c r="A514" s="135" t="s">
        <v>1361</v>
      </c>
      <c r="B514" s="135" t="s">
        <v>1361</v>
      </c>
      <c r="C514" s="135" t="s">
        <v>1362</v>
      </c>
      <c r="D514" s="136">
        <v>622182</v>
      </c>
      <c r="E514" s="136">
        <v>441894</v>
      </c>
      <c r="F514" s="136">
        <v>82</v>
      </c>
      <c r="G514" s="141"/>
    </row>
    <row r="515" spans="1:7" ht="14.4" x14ac:dyDescent="0.3">
      <c r="A515" s="137" t="s">
        <v>1363</v>
      </c>
      <c r="B515" s="137" t="s">
        <v>1363</v>
      </c>
      <c r="C515" s="137" t="s">
        <v>1364</v>
      </c>
      <c r="D515" s="138">
        <v>223363</v>
      </c>
      <c r="E515" s="138">
        <v>200327</v>
      </c>
      <c r="F515" s="138">
        <v>16</v>
      </c>
      <c r="G515" s="140"/>
    </row>
    <row r="516" spans="1:7" ht="14.4" x14ac:dyDescent="0.3">
      <c r="A516" s="135" t="s">
        <v>1365</v>
      </c>
      <c r="B516" s="135" t="s">
        <v>1365</v>
      </c>
      <c r="C516" s="135" t="s">
        <v>1366</v>
      </c>
      <c r="D516" s="136">
        <v>174230</v>
      </c>
      <c r="E516" s="136">
        <v>147565</v>
      </c>
      <c r="F516" s="136">
        <v>21</v>
      </c>
      <c r="G516" s="141"/>
    </row>
    <row r="517" spans="1:7" ht="14.4" x14ac:dyDescent="0.3">
      <c r="A517" s="137" t="s">
        <v>1367</v>
      </c>
      <c r="B517" s="137" t="s">
        <v>1367</v>
      </c>
      <c r="C517" s="137" t="s">
        <v>1368</v>
      </c>
      <c r="D517" s="138">
        <v>154344</v>
      </c>
      <c r="E517" s="138">
        <v>124128</v>
      </c>
      <c r="F517" s="138">
        <v>18</v>
      </c>
      <c r="G517" s="140"/>
    </row>
    <row r="518" spans="1:7" ht="28.8" x14ac:dyDescent="0.3">
      <c r="A518" s="135" t="s">
        <v>1369</v>
      </c>
      <c r="B518" s="135" t="s">
        <v>1369</v>
      </c>
      <c r="C518" s="139" t="s">
        <v>1370</v>
      </c>
      <c r="D518" s="136">
        <v>90823</v>
      </c>
      <c r="E518" s="136">
        <v>93771</v>
      </c>
      <c r="F518" s="136">
        <v>6</v>
      </c>
      <c r="G518" s="141"/>
    </row>
    <row r="519" spans="1:7" ht="28.8" x14ac:dyDescent="0.3">
      <c r="A519" s="137" t="s">
        <v>1371</v>
      </c>
      <c r="B519" s="137" t="s">
        <v>1371</v>
      </c>
      <c r="C519" s="142" t="s">
        <v>1372</v>
      </c>
      <c r="D519" s="138">
        <v>86375</v>
      </c>
      <c r="E519" s="138">
        <v>75466</v>
      </c>
      <c r="F519" s="138">
        <v>6</v>
      </c>
      <c r="G519" s="140"/>
    </row>
    <row r="520" spans="1:7" ht="14.4" x14ac:dyDescent="0.3">
      <c r="A520" s="135" t="s">
        <v>1373</v>
      </c>
      <c r="B520" s="135" t="s">
        <v>1373</v>
      </c>
      <c r="C520" s="135" t="s">
        <v>1374</v>
      </c>
      <c r="D520" s="136">
        <v>96178</v>
      </c>
      <c r="E520" s="136">
        <v>91703</v>
      </c>
      <c r="F520" s="136">
        <v>6</v>
      </c>
      <c r="G520" s="141"/>
    </row>
    <row r="521" spans="1:7" ht="14.4" x14ac:dyDescent="0.3">
      <c r="A521" s="137" t="s">
        <v>1375</v>
      </c>
      <c r="B521" s="137" t="s">
        <v>1376</v>
      </c>
      <c r="C521" s="137" t="s">
        <v>1377</v>
      </c>
      <c r="D521" s="138">
        <v>70218</v>
      </c>
      <c r="E521" s="138">
        <v>63456</v>
      </c>
      <c r="F521" s="138">
        <v>9</v>
      </c>
      <c r="G521" s="140"/>
    </row>
    <row r="522" spans="1:7" ht="14.4" x14ac:dyDescent="0.3">
      <c r="A522" s="135" t="s">
        <v>1376</v>
      </c>
      <c r="B522" s="135" t="s">
        <v>1378</v>
      </c>
      <c r="C522" s="135" t="s">
        <v>1379</v>
      </c>
      <c r="D522" s="136">
        <v>106463</v>
      </c>
      <c r="E522" s="136">
        <v>93124</v>
      </c>
      <c r="F522" s="136">
        <v>1</v>
      </c>
      <c r="G522" s="141"/>
    </row>
    <row r="523" spans="1:7" ht="14.4" x14ac:dyDescent="0.3">
      <c r="A523" s="137" t="s">
        <v>1378</v>
      </c>
      <c r="B523" s="137" t="s">
        <v>1380</v>
      </c>
      <c r="C523" s="137" t="s">
        <v>1381</v>
      </c>
      <c r="D523" s="138">
        <v>89858</v>
      </c>
      <c r="E523" s="138">
        <v>72417</v>
      </c>
      <c r="F523" s="138">
        <v>4</v>
      </c>
      <c r="G523" s="137" t="s">
        <v>337</v>
      </c>
    </row>
    <row r="524" spans="1:7" ht="14.4" x14ac:dyDescent="0.3">
      <c r="A524" s="135" t="s">
        <v>1380</v>
      </c>
      <c r="B524" s="135" t="s">
        <v>1382</v>
      </c>
      <c r="C524" s="135" t="s">
        <v>1383</v>
      </c>
      <c r="D524" s="136">
        <v>107124</v>
      </c>
      <c r="E524" s="136">
        <v>97754</v>
      </c>
      <c r="F524" s="136">
        <v>16</v>
      </c>
      <c r="G524" s="141"/>
    </row>
    <row r="525" spans="1:7" ht="14.4" x14ac:dyDescent="0.3">
      <c r="A525" s="137" t="s">
        <v>1382</v>
      </c>
      <c r="B525" s="137" t="s">
        <v>1384</v>
      </c>
      <c r="C525" s="137" t="s">
        <v>1385</v>
      </c>
      <c r="D525" s="138">
        <v>56687</v>
      </c>
      <c r="E525" s="138">
        <v>69457</v>
      </c>
      <c r="F525" s="138">
        <v>7</v>
      </c>
      <c r="G525" s="137" t="s">
        <v>337</v>
      </c>
    </row>
    <row r="526" spans="1:7" ht="14.4" x14ac:dyDescent="0.3">
      <c r="A526" s="135" t="s">
        <v>1384</v>
      </c>
      <c r="B526" s="135" t="s">
        <v>1386</v>
      </c>
      <c r="C526" s="135" t="s">
        <v>1387</v>
      </c>
      <c r="D526" s="136">
        <v>39685</v>
      </c>
      <c r="E526" s="136">
        <v>43871</v>
      </c>
      <c r="F526" s="136">
        <v>1</v>
      </c>
      <c r="G526" s="141"/>
    </row>
    <row r="527" spans="1:7" ht="14.4" x14ac:dyDescent="0.3">
      <c r="A527" s="137" t="s">
        <v>1386</v>
      </c>
      <c r="B527" s="137" t="s">
        <v>1388</v>
      </c>
      <c r="C527" s="137" t="s">
        <v>1389</v>
      </c>
      <c r="D527" s="138">
        <v>22411</v>
      </c>
      <c r="E527" s="138">
        <v>20407</v>
      </c>
      <c r="F527" s="138">
        <v>1</v>
      </c>
      <c r="G527" s="140"/>
    </row>
    <row r="528" spans="1:7" ht="14.4" x14ac:dyDescent="0.3">
      <c r="A528" s="135" t="s">
        <v>1388</v>
      </c>
      <c r="B528" s="135" t="s">
        <v>1390</v>
      </c>
      <c r="C528" s="135" t="s">
        <v>1391</v>
      </c>
      <c r="D528" s="136">
        <v>19596</v>
      </c>
      <c r="E528" s="136">
        <v>17554</v>
      </c>
      <c r="F528" s="136">
        <v>1</v>
      </c>
      <c r="G528" s="141"/>
    </row>
    <row r="529" spans="1:7" ht="14.4" x14ac:dyDescent="0.3">
      <c r="A529" s="137" t="s">
        <v>1390</v>
      </c>
      <c r="B529" s="137" t="s">
        <v>1392</v>
      </c>
      <c r="C529" s="137" t="s">
        <v>1393</v>
      </c>
      <c r="D529" s="138">
        <v>54810</v>
      </c>
      <c r="E529" s="138">
        <v>42917</v>
      </c>
      <c r="F529" s="138">
        <v>9</v>
      </c>
      <c r="G529" s="140"/>
    </row>
    <row r="530" spans="1:7" ht="14.4" x14ac:dyDescent="0.3">
      <c r="A530" s="135" t="s">
        <v>1392</v>
      </c>
      <c r="B530" s="135" t="s">
        <v>1394</v>
      </c>
      <c r="C530" s="135" t="s">
        <v>1395</v>
      </c>
      <c r="D530" s="136">
        <v>23148</v>
      </c>
      <c r="E530" s="136">
        <v>19340</v>
      </c>
      <c r="F530" s="136">
        <v>1</v>
      </c>
      <c r="G530" s="141"/>
    </row>
    <row r="531" spans="1:7" ht="14.4" x14ac:dyDescent="0.3">
      <c r="A531" s="137" t="s">
        <v>1394</v>
      </c>
      <c r="B531" s="137" t="s">
        <v>1396</v>
      </c>
      <c r="C531" s="137" t="s">
        <v>1397</v>
      </c>
      <c r="D531" s="138">
        <v>22316</v>
      </c>
      <c r="E531" s="138">
        <v>21468</v>
      </c>
      <c r="F531" s="138">
        <v>1</v>
      </c>
      <c r="G531" s="140"/>
    </row>
    <row r="532" spans="1:7" ht="14.4" x14ac:dyDescent="0.3">
      <c r="A532" s="135" t="s">
        <v>1396</v>
      </c>
      <c r="B532" s="135" t="s">
        <v>1398</v>
      </c>
      <c r="C532" s="135" t="s">
        <v>1399</v>
      </c>
      <c r="D532" s="136">
        <v>23117</v>
      </c>
      <c r="E532" s="136">
        <v>22767</v>
      </c>
      <c r="F532" s="136">
        <v>4</v>
      </c>
      <c r="G532" s="141"/>
    </row>
    <row r="533" spans="1:7" ht="14.4" x14ac:dyDescent="0.3">
      <c r="A533" s="137" t="s">
        <v>1398</v>
      </c>
      <c r="B533" s="137" t="s">
        <v>1400</v>
      </c>
      <c r="C533" s="137" t="s">
        <v>1401</v>
      </c>
      <c r="D533" s="138">
        <v>25218</v>
      </c>
      <c r="E533" s="138">
        <v>23835</v>
      </c>
      <c r="F533" s="138">
        <v>1</v>
      </c>
      <c r="G533" s="140"/>
    </row>
    <row r="534" spans="1:7" ht="14.4" x14ac:dyDescent="0.3">
      <c r="A534" s="135" t="s">
        <v>1400</v>
      </c>
      <c r="B534" s="135" t="s">
        <v>1402</v>
      </c>
      <c r="C534" s="135" t="s">
        <v>1403</v>
      </c>
      <c r="D534" s="136">
        <v>13891</v>
      </c>
      <c r="E534" s="136">
        <v>16165</v>
      </c>
      <c r="F534" s="136">
        <v>1</v>
      </c>
      <c r="G534" s="141"/>
    </row>
    <row r="535" spans="1:7" ht="14.4" x14ac:dyDescent="0.3">
      <c r="A535" s="137" t="s">
        <v>1402</v>
      </c>
      <c r="B535" s="137" t="s">
        <v>1404</v>
      </c>
      <c r="C535" s="137" t="s">
        <v>1405</v>
      </c>
      <c r="D535" s="138">
        <v>10130</v>
      </c>
      <c r="E535" s="138">
        <v>10119</v>
      </c>
      <c r="F535" s="138">
        <v>1</v>
      </c>
      <c r="G535" s="140"/>
    </row>
    <row r="536" spans="1:7" ht="14.4" x14ac:dyDescent="0.3">
      <c r="A536" s="135" t="s">
        <v>1404</v>
      </c>
      <c r="B536" s="135" t="s">
        <v>1406</v>
      </c>
      <c r="C536" s="135" t="s">
        <v>1407</v>
      </c>
      <c r="D536" s="136">
        <v>12432</v>
      </c>
      <c r="E536" s="136">
        <v>7730</v>
      </c>
      <c r="F536" s="136">
        <v>1</v>
      </c>
      <c r="G536" s="141"/>
    </row>
    <row r="537" spans="1:7" ht="14.4" x14ac:dyDescent="0.3">
      <c r="A537" s="137" t="s">
        <v>1406</v>
      </c>
      <c r="B537" s="140"/>
      <c r="C537" s="137" t="s">
        <v>1408</v>
      </c>
      <c r="D537" s="138">
        <v>38202</v>
      </c>
      <c r="E537" s="138" t="s">
        <v>563</v>
      </c>
      <c r="F537" s="138">
        <v>9</v>
      </c>
      <c r="G537" s="137" t="s">
        <v>337</v>
      </c>
    </row>
    <row r="538" spans="1:7" ht="14.4" x14ac:dyDescent="0.3">
      <c r="A538" s="135" t="s">
        <v>1409</v>
      </c>
      <c r="B538" s="135" t="s">
        <v>1409</v>
      </c>
      <c r="C538" s="135" t="s">
        <v>1410</v>
      </c>
      <c r="D538" s="136">
        <v>70118</v>
      </c>
      <c r="E538" s="136">
        <v>56553</v>
      </c>
      <c r="F538" s="136">
        <v>19</v>
      </c>
      <c r="G538" s="135" t="s">
        <v>337</v>
      </c>
    </row>
    <row r="539" spans="1:7" ht="14.4" x14ac:dyDescent="0.3">
      <c r="A539" s="137" t="s">
        <v>1411</v>
      </c>
      <c r="B539" s="137" t="s">
        <v>1411</v>
      </c>
      <c r="C539" s="137" t="s">
        <v>1412</v>
      </c>
      <c r="D539" s="138">
        <v>121128</v>
      </c>
      <c r="E539" s="138">
        <v>121822</v>
      </c>
      <c r="F539" s="138">
        <v>32</v>
      </c>
      <c r="G539" s="137" t="s">
        <v>337</v>
      </c>
    </row>
    <row r="540" spans="1:7" ht="28.8" x14ac:dyDescent="0.3">
      <c r="A540" s="135" t="s">
        <v>1413</v>
      </c>
      <c r="B540" s="135" t="s">
        <v>1413</v>
      </c>
      <c r="C540" s="139" t="s">
        <v>1414</v>
      </c>
      <c r="D540" s="136">
        <v>28493</v>
      </c>
      <c r="E540" s="136">
        <v>37760</v>
      </c>
      <c r="F540" s="136">
        <v>6</v>
      </c>
      <c r="G540" s="135" t="s">
        <v>337</v>
      </c>
    </row>
    <row r="541" spans="1:7" ht="14.4" x14ac:dyDescent="0.3">
      <c r="A541" s="137" t="s">
        <v>1415</v>
      </c>
      <c r="B541" s="137" t="s">
        <v>1415</v>
      </c>
      <c r="C541" s="137" t="s">
        <v>1416</v>
      </c>
      <c r="D541" s="138">
        <v>16759</v>
      </c>
      <c r="E541" s="138">
        <v>23518</v>
      </c>
      <c r="F541" s="138">
        <v>1</v>
      </c>
      <c r="G541" s="140"/>
    </row>
    <row r="542" spans="1:7" ht="14.4" x14ac:dyDescent="0.3">
      <c r="A542" s="135" t="s">
        <v>1417</v>
      </c>
      <c r="B542" s="135" t="s">
        <v>1417</v>
      </c>
      <c r="C542" s="135" t="s">
        <v>1418</v>
      </c>
      <c r="D542" s="136">
        <v>5999</v>
      </c>
      <c r="E542" s="136">
        <v>6272</v>
      </c>
      <c r="F542" s="136">
        <v>1</v>
      </c>
      <c r="G542" s="135" t="s">
        <v>374</v>
      </c>
    </row>
    <row r="543" spans="1:7" ht="14.4" x14ac:dyDescent="0.3">
      <c r="A543" s="137" t="s">
        <v>1419</v>
      </c>
      <c r="B543" s="137" t="s">
        <v>1419</v>
      </c>
      <c r="C543" s="137" t="s">
        <v>1420</v>
      </c>
      <c r="D543" s="138">
        <v>4068</v>
      </c>
      <c r="E543" s="138">
        <v>5438</v>
      </c>
      <c r="F543" s="138">
        <v>1</v>
      </c>
      <c r="G543" s="137" t="s">
        <v>374</v>
      </c>
    </row>
    <row r="544" spans="1:7" ht="14.4" x14ac:dyDescent="0.3">
      <c r="A544" s="135" t="s">
        <v>1421</v>
      </c>
      <c r="B544" s="135" t="s">
        <v>1421</v>
      </c>
      <c r="C544" s="135" t="s">
        <v>1422</v>
      </c>
      <c r="D544" s="136">
        <v>7781</v>
      </c>
      <c r="E544" s="136">
        <v>7818</v>
      </c>
      <c r="F544" s="136">
        <v>1</v>
      </c>
      <c r="G544" s="135" t="s">
        <v>374</v>
      </c>
    </row>
    <row r="545" spans="1:7" ht="14.4" x14ac:dyDescent="0.3">
      <c r="A545" s="137" t="s">
        <v>1423</v>
      </c>
      <c r="B545" s="137" t="s">
        <v>1423</v>
      </c>
      <c r="C545" s="137" t="s">
        <v>1424</v>
      </c>
      <c r="D545" s="138">
        <v>1179</v>
      </c>
      <c r="E545" s="138">
        <v>1453</v>
      </c>
      <c r="F545" s="138">
        <v>1</v>
      </c>
      <c r="G545" s="137" t="s">
        <v>374</v>
      </c>
    </row>
    <row r="546" spans="1:7" ht="14.4" x14ac:dyDescent="0.3">
      <c r="A546" s="135" t="s">
        <v>1425</v>
      </c>
      <c r="B546" s="135" t="s">
        <v>1425</v>
      </c>
      <c r="C546" s="135" t="s">
        <v>1426</v>
      </c>
      <c r="D546" s="136">
        <v>2074</v>
      </c>
      <c r="E546" s="136">
        <v>2162</v>
      </c>
      <c r="F546" s="136">
        <v>1</v>
      </c>
      <c r="G546" s="135" t="s">
        <v>374</v>
      </c>
    </row>
    <row r="547" spans="1:7" ht="14.4" x14ac:dyDescent="0.3">
      <c r="A547" s="137" t="s">
        <v>1427</v>
      </c>
      <c r="B547" s="137" t="s">
        <v>1427</v>
      </c>
      <c r="C547" s="137" t="s">
        <v>1428</v>
      </c>
      <c r="D547" s="138">
        <v>18180</v>
      </c>
      <c r="E547" s="138">
        <v>20157</v>
      </c>
      <c r="F547" s="138">
        <v>1</v>
      </c>
      <c r="G547" s="137" t="s">
        <v>374</v>
      </c>
    </row>
    <row r="548" spans="1:7" ht="14.4" x14ac:dyDescent="0.3">
      <c r="A548" s="135" t="s">
        <v>1429</v>
      </c>
      <c r="B548" s="135" t="s">
        <v>1429</v>
      </c>
      <c r="C548" s="135" t="s">
        <v>1430</v>
      </c>
      <c r="D548" s="136">
        <v>15879</v>
      </c>
      <c r="E548" s="136">
        <v>14187</v>
      </c>
      <c r="F548" s="136">
        <v>1</v>
      </c>
      <c r="G548" s="135" t="s">
        <v>374</v>
      </c>
    </row>
    <row r="549" spans="1:7" ht="14.4" x14ac:dyDescent="0.3">
      <c r="A549" s="137" t="s">
        <v>1431</v>
      </c>
      <c r="B549" s="137" t="s">
        <v>1431</v>
      </c>
      <c r="C549" s="137" t="s">
        <v>1432</v>
      </c>
      <c r="D549" s="138">
        <v>18381</v>
      </c>
      <c r="E549" s="138">
        <v>18807</v>
      </c>
      <c r="F549" s="138">
        <v>1</v>
      </c>
      <c r="G549" s="137" t="s">
        <v>374</v>
      </c>
    </row>
    <row r="550" spans="1:7" ht="14.4" x14ac:dyDescent="0.3">
      <c r="A550" s="135" t="s">
        <v>1433</v>
      </c>
      <c r="B550" s="135" t="s">
        <v>1433</v>
      </c>
      <c r="C550" s="135" t="s">
        <v>1434</v>
      </c>
      <c r="D550" s="136">
        <v>5353</v>
      </c>
      <c r="E550" s="136">
        <v>5814</v>
      </c>
      <c r="F550" s="136">
        <v>1</v>
      </c>
      <c r="G550" s="135" t="s">
        <v>374</v>
      </c>
    </row>
    <row r="551" spans="1:7" ht="14.4" x14ac:dyDescent="0.3">
      <c r="A551" s="137" t="s">
        <v>1435</v>
      </c>
      <c r="B551" s="137" t="s">
        <v>1435</v>
      </c>
      <c r="C551" s="137" t="s">
        <v>1436</v>
      </c>
      <c r="D551" s="138">
        <v>3074</v>
      </c>
      <c r="E551" s="138">
        <v>2864</v>
      </c>
      <c r="F551" s="138">
        <v>1</v>
      </c>
      <c r="G551" s="137" t="s">
        <v>374</v>
      </c>
    </row>
    <row r="552" spans="1:7" ht="14.4" x14ac:dyDescent="0.3">
      <c r="A552" s="135" t="s">
        <v>1437</v>
      </c>
      <c r="B552" s="135" t="s">
        <v>1437</v>
      </c>
      <c r="C552" s="135" t="s">
        <v>1438</v>
      </c>
      <c r="D552" s="136">
        <v>2263</v>
      </c>
      <c r="E552" s="136">
        <v>2359</v>
      </c>
      <c r="F552" s="136">
        <v>1</v>
      </c>
      <c r="G552" s="135" t="s">
        <v>374</v>
      </c>
    </row>
    <row r="553" spans="1:7" ht="14.4" x14ac:dyDescent="0.3">
      <c r="A553" s="137" t="s">
        <v>1439</v>
      </c>
      <c r="B553" s="137" t="s">
        <v>1439</v>
      </c>
      <c r="C553" s="137" t="s">
        <v>1440</v>
      </c>
      <c r="D553" s="138">
        <v>2075</v>
      </c>
      <c r="E553" s="138">
        <v>2173</v>
      </c>
      <c r="F553" s="138">
        <v>1</v>
      </c>
      <c r="G553" s="137" t="s">
        <v>374</v>
      </c>
    </row>
    <row r="554" spans="1:7" ht="14.4" x14ac:dyDescent="0.3">
      <c r="A554" s="135" t="s">
        <v>1441</v>
      </c>
      <c r="B554" s="135" t="s">
        <v>1441</v>
      </c>
      <c r="C554" s="135" t="s">
        <v>1442</v>
      </c>
      <c r="D554" s="136">
        <v>6003</v>
      </c>
      <c r="E554" s="136">
        <v>6255</v>
      </c>
      <c r="F554" s="136">
        <v>1</v>
      </c>
      <c r="G554" s="135" t="s">
        <v>374</v>
      </c>
    </row>
    <row r="555" spans="1:7" ht="14.4" x14ac:dyDescent="0.3">
      <c r="A555" s="137" t="s">
        <v>1443</v>
      </c>
      <c r="B555" s="137" t="s">
        <v>1443</v>
      </c>
      <c r="C555" s="137" t="s">
        <v>1444</v>
      </c>
      <c r="D555" s="138">
        <v>6308</v>
      </c>
      <c r="E555" s="138">
        <v>5835</v>
      </c>
      <c r="F555" s="138">
        <v>1</v>
      </c>
      <c r="G555" s="137" t="s">
        <v>374</v>
      </c>
    </row>
    <row r="556" spans="1:7" ht="14.4" x14ac:dyDescent="0.3">
      <c r="A556" s="135" t="s">
        <v>1445</v>
      </c>
      <c r="B556" s="135" t="s">
        <v>1445</v>
      </c>
      <c r="C556" s="135" t="s">
        <v>1446</v>
      </c>
      <c r="D556" s="136">
        <v>3868</v>
      </c>
      <c r="E556" s="136">
        <v>4489</v>
      </c>
      <c r="F556" s="136">
        <v>1</v>
      </c>
      <c r="G556" s="135" t="s">
        <v>374</v>
      </c>
    </row>
    <row r="557" spans="1:7" ht="14.4" x14ac:dyDescent="0.3">
      <c r="A557" s="137" t="s">
        <v>1447</v>
      </c>
      <c r="B557" s="137" t="s">
        <v>1447</v>
      </c>
      <c r="C557" s="137" t="s">
        <v>1448</v>
      </c>
      <c r="D557" s="138">
        <v>32161</v>
      </c>
      <c r="E557" s="138">
        <v>34040</v>
      </c>
      <c r="F557" s="138">
        <v>9</v>
      </c>
      <c r="G557" s="137" t="s">
        <v>337</v>
      </c>
    </row>
    <row r="558" spans="1:7" ht="28.8" x14ac:dyDescent="0.3">
      <c r="A558" s="135" t="s">
        <v>1449</v>
      </c>
      <c r="B558" s="135" t="s">
        <v>1449</v>
      </c>
      <c r="C558" s="139" t="s">
        <v>1450</v>
      </c>
      <c r="D558" s="136">
        <v>24149</v>
      </c>
      <c r="E558" s="136">
        <v>16649</v>
      </c>
      <c r="F558" s="136">
        <v>6</v>
      </c>
      <c r="G558" s="135" t="s">
        <v>337</v>
      </c>
    </row>
    <row r="559" spans="1:7" ht="14.4" x14ac:dyDescent="0.3">
      <c r="A559" s="137" t="s">
        <v>1451</v>
      </c>
      <c r="B559" s="137" t="s">
        <v>1451</v>
      </c>
      <c r="C559" s="137" t="s">
        <v>1452</v>
      </c>
      <c r="D559" s="138">
        <v>2000</v>
      </c>
      <c r="E559" s="138">
        <v>1681</v>
      </c>
      <c r="F559" s="138">
        <v>1</v>
      </c>
      <c r="G559" s="137" t="s">
        <v>374</v>
      </c>
    </row>
    <row r="560" spans="1:7" ht="14.4" x14ac:dyDescent="0.3">
      <c r="A560" s="135" t="s">
        <v>1453</v>
      </c>
      <c r="B560" s="135" t="s">
        <v>1453</v>
      </c>
      <c r="C560" s="135" t="s">
        <v>1454</v>
      </c>
      <c r="D560" s="136">
        <v>1716</v>
      </c>
      <c r="E560" s="136">
        <v>2113</v>
      </c>
      <c r="F560" s="136">
        <v>1</v>
      </c>
      <c r="G560" s="135" t="s">
        <v>374</v>
      </c>
    </row>
    <row r="561" spans="1:7" ht="14.4" x14ac:dyDescent="0.3">
      <c r="A561" s="137" t="s">
        <v>1455</v>
      </c>
      <c r="B561" s="137" t="s">
        <v>1455</v>
      </c>
      <c r="C561" s="137" t="s">
        <v>1456</v>
      </c>
      <c r="D561" s="138">
        <v>82899</v>
      </c>
      <c r="E561" s="138">
        <v>63601</v>
      </c>
      <c r="F561" s="138">
        <v>1</v>
      </c>
      <c r="G561" s="140"/>
    </row>
    <row r="562" spans="1:7" ht="14.4" x14ac:dyDescent="0.3">
      <c r="A562" s="135" t="s">
        <v>1457</v>
      </c>
      <c r="B562" s="135" t="s">
        <v>1457</v>
      </c>
      <c r="C562" s="135" t="s">
        <v>1458</v>
      </c>
      <c r="D562" s="136">
        <v>76459</v>
      </c>
      <c r="E562" s="136">
        <v>66634</v>
      </c>
      <c r="F562" s="136">
        <v>6</v>
      </c>
      <c r="G562" s="141"/>
    </row>
    <row r="563" spans="1:7" ht="14.4" x14ac:dyDescent="0.3">
      <c r="A563" s="137" t="s">
        <v>1459</v>
      </c>
      <c r="B563" s="137" t="s">
        <v>1459</v>
      </c>
      <c r="C563" s="137" t="s">
        <v>1460</v>
      </c>
      <c r="D563" s="138">
        <v>15481</v>
      </c>
      <c r="E563" s="138">
        <v>14963</v>
      </c>
      <c r="F563" s="138">
        <v>1</v>
      </c>
      <c r="G563" s="140"/>
    </row>
    <row r="564" spans="1:7" ht="14.4" x14ac:dyDescent="0.3">
      <c r="A564" s="135" t="s">
        <v>1461</v>
      </c>
      <c r="B564" s="135" t="s">
        <v>1461</v>
      </c>
      <c r="C564" s="135" t="s">
        <v>1462</v>
      </c>
      <c r="D564" s="136">
        <v>25856</v>
      </c>
      <c r="E564" s="136">
        <v>20930</v>
      </c>
      <c r="F564" s="136">
        <v>1</v>
      </c>
      <c r="G564" s="141"/>
    </row>
    <row r="565" spans="1:7" ht="14.4" x14ac:dyDescent="0.3">
      <c r="A565" s="137" t="s">
        <v>1463</v>
      </c>
      <c r="B565" s="137" t="s">
        <v>1463</v>
      </c>
      <c r="C565" s="137" t="s">
        <v>1464</v>
      </c>
      <c r="D565" s="138">
        <v>11141</v>
      </c>
      <c r="E565" s="138">
        <v>12198</v>
      </c>
      <c r="F565" s="138">
        <v>1</v>
      </c>
      <c r="G565" s="140"/>
    </row>
    <row r="566" spans="1:7" ht="14.4" x14ac:dyDescent="0.3">
      <c r="A566" s="135" t="s">
        <v>1465</v>
      </c>
      <c r="B566" s="135" t="s">
        <v>1465</v>
      </c>
      <c r="C566" s="135" t="s">
        <v>1466</v>
      </c>
      <c r="D566" s="136">
        <v>16816</v>
      </c>
      <c r="E566" s="136">
        <v>15412</v>
      </c>
      <c r="F566" s="136">
        <v>1</v>
      </c>
      <c r="G566" s="141"/>
    </row>
    <row r="567" spans="1:7" ht="14.4" x14ac:dyDescent="0.3">
      <c r="A567" s="137" t="s">
        <v>1467</v>
      </c>
      <c r="B567" s="137" t="s">
        <v>1467</v>
      </c>
      <c r="C567" s="137" t="s">
        <v>1468</v>
      </c>
      <c r="D567" s="138">
        <v>45889</v>
      </c>
      <c r="E567" s="138">
        <v>40141</v>
      </c>
      <c r="F567" s="138">
        <v>6</v>
      </c>
      <c r="G567" s="137" t="s">
        <v>337</v>
      </c>
    </row>
    <row r="568" spans="1:7" ht="14.4" x14ac:dyDescent="0.3">
      <c r="A568" s="135" t="s">
        <v>1469</v>
      </c>
      <c r="B568" s="135" t="s">
        <v>1469</v>
      </c>
      <c r="C568" s="135" t="s">
        <v>1470</v>
      </c>
      <c r="D568" s="136">
        <v>7466</v>
      </c>
      <c r="E568" s="136">
        <v>7081</v>
      </c>
      <c r="F568" s="136">
        <v>1</v>
      </c>
      <c r="G568" s="135" t="s">
        <v>374</v>
      </c>
    </row>
    <row r="569" spans="1:7" ht="14.4" x14ac:dyDescent="0.3">
      <c r="A569" s="137" t="s">
        <v>1471</v>
      </c>
      <c r="B569" s="137" t="s">
        <v>1471</v>
      </c>
      <c r="C569" s="137" t="s">
        <v>1472</v>
      </c>
      <c r="D569" s="138">
        <v>10754</v>
      </c>
      <c r="E569" s="138">
        <v>6536</v>
      </c>
      <c r="F569" s="138">
        <v>1</v>
      </c>
      <c r="G569" s="137" t="s">
        <v>374</v>
      </c>
    </row>
    <row r="570" spans="1:7" ht="28.8" x14ac:dyDescent="0.3">
      <c r="A570" s="135" t="s">
        <v>1473</v>
      </c>
      <c r="B570" s="135" t="s">
        <v>1473</v>
      </c>
      <c r="C570" s="139" t="s">
        <v>1474</v>
      </c>
      <c r="D570" s="136">
        <v>21261</v>
      </c>
      <c r="E570" s="136">
        <v>16737</v>
      </c>
      <c r="F570" s="136">
        <v>4</v>
      </c>
      <c r="G570" s="141"/>
    </row>
    <row r="571" spans="1:7" ht="14.4" x14ac:dyDescent="0.3">
      <c r="A571" s="137" t="s">
        <v>1475</v>
      </c>
      <c r="B571" s="137" t="s">
        <v>1475</v>
      </c>
      <c r="C571" s="137" t="s">
        <v>1476</v>
      </c>
      <c r="D571" s="138">
        <v>1921</v>
      </c>
      <c r="E571" s="138">
        <v>1636</v>
      </c>
      <c r="F571" s="138">
        <v>1</v>
      </c>
      <c r="G571" s="137" t="s">
        <v>374</v>
      </c>
    </row>
    <row r="572" spans="1:7" ht="14.4" x14ac:dyDescent="0.3">
      <c r="A572" s="135" t="s">
        <v>1477</v>
      </c>
      <c r="B572" s="135" t="s">
        <v>1477</v>
      </c>
      <c r="C572" s="135" t="s">
        <v>1478</v>
      </c>
      <c r="D572" s="136">
        <v>2281</v>
      </c>
      <c r="E572" s="136">
        <v>2409</v>
      </c>
      <c r="F572" s="136">
        <v>1</v>
      </c>
      <c r="G572" s="135" t="s">
        <v>374</v>
      </c>
    </row>
    <row r="573" spans="1:7" ht="14.4" x14ac:dyDescent="0.3">
      <c r="A573" s="137" t="s">
        <v>1479</v>
      </c>
      <c r="B573" s="137" t="s">
        <v>1479</v>
      </c>
      <c r="C573" s="137" t="s">
        <v>1480</v>
      </c>
      <c r="D573" s="138">
        <v>6384</v>
      </c>
      <c r="E573" s="138">
        <v>7517</v>
      </c>
      <c r="F573" s="138">
        <v>1</v>
      </c>
      <c r="G573" s="140"/>
    </row>
    <row r="574" spans="1:7" ht="28.8" x14ac:dyDescent="0.3">
      <c r="A574" s="135" t="s">
        <v>1481</v>
      </c>
      <c r="B574" s="135" t="s">
        <v>1481</v>
      </c>
      <c r="C574" s="139" t="s">
        <v>1482</v>
      </c>
      <c r="D574" s="136">
        <v>99487</v>
      </c>
      <c r="E574" s="136">
        <v>82242</v>
      </c>
      <c r="F574" s="136">
        <v>4</v>
      </c>
      <c r="G574" s="141"/>
    </row>
    <row r="575" spans="1:7" ht="28.8" x14ac:dyDescent="0.3">
      <c r="A575" s="137" t="s">
        <v>1483</v>
      </c>
      <c r="B575" s="137" t="s">
        <v>1483</v>
      </c>
      <c r="C575" s="142" t="s">
        <v>1484</v>
      </c>
      <c r="D575" s="138">
        <v>111491</v>
      </c>
      <c r="E575" s="138">
        <v>102060</v>
      </c>
      <c r="F575" s="138">
        <v>13</v>
      </c>
      <c r="G575" s="140"/>
    </row>
    <row r="576" spans="1:7" ht="14.4" x14ac:dyDescent="0.3">
      <c r="A576" s="135" t="s">
        <v>1485</v>
      </c>
      <c r="B576" s="135" t="s">
        <v>1485</v>
      </c>
      <c r="C576" s="135" t="s">
        <v>1486</v>
      </c>
      <c r="D576" s="136">
        <v>74959</v>
      </c>
      <c r="E576" s="136">
        <v>63671</v>
      </c>
      <c r="F576" s="136">
        <v>1</v>
      </c>
      <c r="G576" s="141"/>
    </row>
    <row r="577" spans="1:7" ht="14.4" x14ac:dyDescent="0.3">
      <c r="A577" s="137" t="s">
        <v>1487</v>
      </c>
      <c r="B577" s="137" t="s">
        <v>1487</v>
      </c>
      <c r="C577" s="137" t="s">
        <v>1488</v>
      </c>
      <c r="D577" s="138">
        <v>53095</v>
      </c>
      <c r="E577" s="138">
        <v>41592</v>
      </c>
      <c r="F577" s="138">
        <v>4</v>
      </c>
      <c r="G577" s="140"/>
    </row>
    <row r="578" spans="1:7" ht="14.4" x14ac:dyDescent="0.3">
      <c r="A578" s="135" t="s">
        <v>1489</v>
      </c>
      <c r="B578" s="135" t="s">
        <v>1489</v>
      </c>
      <c r="C578" s="135" t="s">
        <v>1490</v>
      </c>
      <c r="D578" s="136">
        <v>32628</v>
      </c>
      <c r="E578" s="136">
        <v>31445</v>
      </c>
      <c r="F578" s="136">
        <v>1</v>
      </c>
      <c r="G578" s="141"/>
    </row>
    <row r="579" spans="1:7" ht="28.8" x14ac:dyDescent="0.3">
      <c r="A579" s="137" t="s">
        <v>1491</v>
      </c>
      <c r="B579" s="137" t="s">
        <v>1492</v>
      </c>
      <c r="C579" s="142" t="s">
        <v>1493</v>
      </c>
      <c r="D579" s="138">
        <v>79415</v>
      </c>
      <c r="E579" s="138">
        <v>77882</v>
      </c>
      <c r="F579" s="138">
        <v>1</v>
      </c>
      <c r="G579" s="140"/>
    </row>
    <row r="580" spans="1:7" ht="28.8" x14ac:dyDescent="0.3">
      <c r="A580" s="135" t="s">
        <v>1492</v>
      </c>
      <c r="B580" s="135" t="s">
        <v>1494</v>
      </c>
      <c r="C580" s="139" t="s">
        <v>1495</v>
      </c>
      <c r="D580" s="136">
        <v>75358</v>
      </c>
      <c r="E580" s="136">
        <v>76448</v>
      </c>
      <c r="F580" s="136">
        <v>9</v>
      </c>
      <c r="G580" s="141"/>
    </row>
    <row r="581" spans="1:7" ht="14.4" x14ac:dyDescent="0.3">
      <c r="A581" s="137" t="s">
        <v>1494</v>
      </c>
      <c r="B581" s="137" t="s">
        <v>1496</v>
      </c>
      <c r="C581" s="137" t="s">
        <v>1497</v>
      </c>
      <c r="D581" s="138">
        <v>67082</v>
      </c>
      <c r="E581" s="138">
        <v>65809</v>
      </c>
      <c r="F581" s="138">
        <v>1</v>
      </c>
      <c r="G581" s="140"/>
    </row>
    <row r="582" spans="1:7" ht="14.4" x14ac:dyDescent="0.3">
      <c r="A582" s="135" t="s">
        <v>1496</v>
      </c>
      <c r="B582" s="135" t="s">
        <v>1498</v>
      </c>
      <c r="C582" s="135" t="s">
        <v>1499</v>
      </c>
      <c r="D582" s="136">
        <v>49946</v>
      </c>
      <c r="E582" s="136">
        <v>38729</v>
      </c>
      <c r="F582" s="136">
        <v>1</v>
      </c>
      <c r="G582" s="141"/>
    </row>
    <row r="583" spans="1:7" ht="14.4" x14ac:dyDescent="0.3">
      <c r="A583" s="137" t="s">
        <v>1498</v>
      </c>
      <c r="B583" s="137" t="s">
        <v>1500</v>
      </c>
      <c r="C583" s="137" t="s">
        <v>1501</v>
      </c>
      <c r="D583" s="138">
        <v>28806</v>
      </c>
      <c r="E583" s="138">
        <v>19283</v>
      </c>
      <c r="F583" s="138">
        <v>1</v>
      </c>
      <c r="G583" s="140"/>
    </row>
    <row r="584" spans="1:7" ht="14.4" x14ac:dyDescent="0.3">
      <c r="A584" s="135" t="s">
        <v>1500</v>
      </c>
      <c r="B584" s="135" t="s">
        <v>1502</v>
      </c>
      <c r="C584" s="135" t="s">
        <v>1503</v>
      </c>
      <c r="D584" s="136">
        <v>48173</v>
      </c>
      <c r="E584" s="136">
        <v>47100</v>
      </c>
      <c r="F584" s="136">
        <v>1</v>
      </c>
      <c r="G584" s="141"/>
    </row>
    <row r="585" spans="1:7" ht="14.4" x14ac:dyDescent="0.3">
      <c r="A585" s="137" t="s">
        <v>1502</v>
      </c>
      <c r="B585" s="137" t="s">
        <v>1504</v>
      </c>
      <c r="C585" s="137" t="s">
        <v>1505</v>
      </c>
      <c r="D585" s="138">
        <v>13848</v>
      </c>
      <c r="E585" s="138">
        <v>11822</v>
      </c>
      <c r="F585" s="138">
        <v>1</v>
      </c>
      <c r="G585" s="140"/>
    </row>
    <row r="586" spans="1:7" ht="14.4" x14ac:dyDescent="0.3">
      <c r="A586" s="135" t="s">
        <v>1504</v>
      </c>
      <c r="B586" s="135" t="s">
        <v>1506</v>
      </c>
      <c r="C586" s="135" t="s">
        <v>1507</v>
      </c>
      <c r="D586" s="136">
        <v>13042</v>
      </c>
      <c r="E586" s="136">
        <v>10073</v>
      </c>
      <c r="F586" s="136">
        <v>1</v>
      </c>
      <c r="G586" s="141"/>
    </row>
    <row r="587" spans="1:7" ht="14.4" x14ac:dyDescent="0.3">
      <c r="A587" s="137" t="s">
        <v>1508</v>
      </c>
      <c r="B587" s="137" t="s">
        <v>1509</v>
      </c>
      <c r="C587" s="137" t="s">
        <v>1510</v>
      </c>
      <c r="D587" s="138">
        <v>6422</v>
      </c>
      <c r="E587" s="138">
        <v>5533</v>
      </c>
      <c r="F587" s="138">
        <v>1</v>
      </c>
      <c r="G587" s="140"/>
    </row>
    <row r="588" spans="1:7" ht="14.4" x14ac:dyDescent="0.3">
      <c r="A588" s="135" t="s">
        <v>1511</v>
      </c>
      <c r="B588" s="135" t="s">
        <v>1511</v>
      </c>
      <c r="C588" s="135" t="s">
        <v>1512</v>
      </c>
      <c r="D588" s="136">
        <v>44380</v>
      </c>
      <c r="E588" s="136">
        <v>43137</v>
      </c>
      <c r="F588" s="136">
        <v>1</v>
      </c>
      <c r="G588" s="135" t="s">
        <v>374</v>
      </c>
    </row>
    <row r="589" spans="1:7" ht="14.4" x14ac:dyDescent="0.3">
      <c r="A589" s="137" t="s">
        <v>1513</v>
      </c>
      <c r="B589" s="137" t="s">
        <v>1513</v>
      </c>
      <c r="C589" s="137" t="s">
        <v>1514</v>
      </c>
      <c r="D589" s="138">
        <v>17333</v>
      </c>
      <c r="E589" s="138">
        <v>16753</v>
      </c>
      <c r="F589" s="138">
        <v>1</v>
      </c>
      <c r="G589" s="137" t="s">
        <v>374</v>
      </c>
    </row>
    <row r="590" spans="1:7" ht="14.4" x14ac:dyDescent="0.3">
      <c r="A590" s="135" t="s">
        <v>1515</v>
      </c>
      <c r="B590" s="135" t="s">
        <v>1515</v>
      </c>
      <c r="C590" s="135" t="s">
        <v>1516</v>
      </c>
      <c r="D590" s="136">
        <v>9077</v>
      </c>
      <c r="E590" s="136">
        <v>11972</v>
      </c>
      <c r="F590" s="136">
        <v>1</v>
      </c>
      <c r="G590" s="135" t="s">
        <v>374</v>
      </c>
    </row>
    <row r="591" spans="1:7" ht="14.4" x14ac:dyDescent="0.3">
      <c r="A591" s="137" t="s">
        <v>1517</v>
      </c>
      <c r="B591" s="137" t="s">
        <v>1517</v>
      </c>
      <c r="C591" s="137" t="s">
        <v>1518</v>
      </c>
      <c r="D591" s="138">
        <v>856</v>
      </c>
      <c r="E591" s="138">
        <v>827</v>
      </c>
      <c r="F591" s="138">
        <v>1</v>
      </c>
      <c r="G591" s="137" t="s">
        <v>374</v>
      </c>
    </row>
    <row r="592" spans="1:7" ht="14.4" x14ac:dyDescent="0.3">
      <c r="A592" s="135" t="s">
        <v>1519</v>
      </c>
      <c r="B592" s="135" t="s">
        <v>1519</v>
      </c>
      <c r="C592" s="135" t="s">
        <v>1520</v>
      </c>
      <c r="D592" s="136">
        <v>11908</v>
      </c>
      <c r="E592" s="136">
        <v>11790</v>
      </c>
      <c r="F592" s="136">
        <v>4</v>
      </c>
      <c r="G592" s="135" t="s">
        <v>337</v>
      </c>
    </row>
    <row r="593" spans="1:7" ht="14.4" x14ac:dyDescent="0.3">
      <c r="A593" s="137" t="s">
        <v>1521</v>
      </c>
      <c r="B593" s="137" t="s">
        <v>1521</v>
      </c>
      <c r="C593" s="137" t="s">
        <v>1522</v>
      </c>
      <c r="D593" s="138">
        <v>13515</v>
      </c>
      <c r="E593" s="138">
        <v>13875</v>
      </c>
      <c r="F593" s="138">
        <v>6</v>
      </c>
      <c r="G593" s="137" t="s">
        <v>337</v>
      </c>
    </row>
    <row r="594" spans="1:7" ht="14.4" x14ac:dyDescent="0.3">
      <c r="A594" s="135" t="s">
        <v>1523</v>
      </c>
      <c r="B594" s="135" t="s">
        <v>1523</v>
      </c>
      <c r="C594" s="135" t="s">
        <v>1524</v>
      </c>
      <c r="D594" s="136">
        <v>1099</v>
      </c>
      <c r="E594" s="136">
        <v>823</v>
      </c>
      <c r="F594" s="136">
        <v>1</v>
      </c>
      <c r="G594" s="135" t="s">
        <v>374</v>
      </c>
    </row>
    <row r="595" spans="1:7" ht="14.4" x14ac:dyDescent="0.3">
      <c r="A595" s="137" t="s">
        <v>1525</v>
      </c>
      <c r="B595" s="137" t="s">
        <v>1525</v>
      </c>
      <c r="C595" s="137" t="s">
        <v>1526</v>
      </c>
      <c r="D595" s="138">
        <v>23038</v>
      </c>
      <c r="E595" s="138">
        <v>22267</v>
      </c>
      <c r="F595" s="138">
        <v>4</v>
      </c>
      <c r="G595" s="140"/>
    </row>
    <row r="596" spans="1:7" ht="14.4" x14ac:dyDescent="0.3">
      <c r="A596" s="135" t="s">
        <v>1527</v>
      </c>
      <c r="B596" s="135" t="s">
        <v>1527</v>
      </c>
      <c r="C596" s="135" t="s">
        <v>1528</v>
      </c>
      <c r="D596" s="136">
        <v>55977</v>
      </c>
      <c r="E596" s="136">
        <v>49239</v>
      </c>
      <c r="F596" s="136">
        <v>24</v>
      </c>
      <c r="G596" s="141"/>
    </row>
    <row r="597" spans="1:7" ht="14.4" x14ac:dyDescent="0.3">
      <c r="A597" s="137" t="s">
        <v>1529</v>
      </c>
      <c r="B597" s="137" t="s">
        <v>1529</v>
      </c>
      <c r="C597" s="137" t="s">
        <v>1530</v>
      </c>
      <c r="D597" s="138">
        <v>77710</v>
      </c>
      <c r="E597" s="138">
        <v>75110</v>
      </c>
      <c r="F597" s="138">
        <v>22</v>
      </c>
      <c r="G597" s="140"/>
    </row>
    <row r="598" spans="1:7" ht="14.4" x14ac:dyDescent="0.3">
      <c r="A598" s="135" t="s">
        <v>1531</v>
      </c>
      <c r="B598" s="135" t="s">
        <v>1531</v>
      </c>
      <c r="C598" s="135" t="s">
        <v>1532</v>
      </c>
      <c r="D598" s="136">
        <v>71663</v>
      </c>
      <c r="E598" s="136">
        <v>69265</v>
      </c>
      <c r="F598" s="136">
        <v>22</v>
      </c>
      <c r="G598" s="141"/>
    </row>
    <row r="599" spans="1:7" ht="28.8" x14ac:dyDescent="0.3">
      <c r="A599" s="137" t="s">
        <v>1533</v>
      </c>
      <c r="B599" s="137" t="s">
        <v>1533</v>
      </c>
      <c r="C599" s="142" t="s">
        <v>1534</v>
      </c>
      <c r="D599" s="138">
        <v>50703</v>
      </c>
      <c r="E599" s="138">
        <v>49007</v>
      </c>
      <c r="F599" s="138">
        <v>13</v>
      </c>
      <c r="G599" s="140"/>
    </row>
    <row r="600" spans="1:7" ht="28.8" x14ac:dyDescent="0.3">
      <c r="A600" s="135" t="s">
        <v>1535</v>
      </c>
      <c r="B600" s="135" t="s">
        <v>1535</v>
      </c>
      <c r="C600" s="139" t="s">
        <v>1536</v>
      </c>
      <c r="D600" s="136">
        <v>48245</v>
      </c>
      <c r="E600" s="136">
        <v>46631</v>
      </c>
      <c r="F600" s="136">
        <v>12</v>
      </c>
      <c r="G600" s="141"/>
    </row>
    <row r="601" spans="1:7" ht="14.4" x14ac:dyDescent="0.3">
      <c r="A601" s="137" t="s">
        <v>1537</v>
      </c>
      <c r="B601" s="137" t="s">
        <v>1537</v>
      </c>
      <c r="C601" s="137" t="s">
        <v>1538</v>
      </c>
      <c r="D601" s="138">
        <v>51397</v>
      </c>
      <c r="E601" s="138">
        <v>44350</v>
      </c>
      <c r="F601" s="138">
        <v>11</v>
      </c>
      <c r="G601" s="140"/>
    </row>
    <row r="602" spans="1:7" ht="14.4" x14ac:dyDescent="0.3">
      <c r="A602" s="135" t="s">
        <v>1539</v>
      </c>
      <c r="B602" s="135" t="s">
        <v>1539</v>
      </c>
      <c r="C602" s="135" t="s">
        <v>1540</v>
      </c>
      <c r="D602" s="136">
        <v>50750</v>
      </c>
      <c r="E602" s="136">
        <v>42948</v>
      </c>
      <c r="F602" s="136">
        <v>6</v>
      </c>
      <c r="G602" s="141"/>
    </row>
    <row r="603" spans="1:7" ht="14.4" x14ac:dyDescent="0.3">
      <c r="A603" s="137" t="s">
        <v>1541</v>
      </c>
      <c r="B603" s="137" t="s">
        <v>1541</v>
      </c>
      <c r="C603" s="137" t="s">
        <v>1542</v>
      </c>
      <c r="D603" s="138">
        <v>42291</v>
      </c>
      <c r="E603" s="138">
        <v>37603</v>
      </c>
      <c r="F603" s="138">
        <v>5</v>
      </c>
      <c r="G603" s="140"/>
    </row>
    <row r="604" spans="1:7" ht="14.4" x14ac:dyDescent="0.3">
      <c r="A604" s="135" t="s">
        <v>1543</v>
      </c>
      <c r="B604" s="135" t="s">
        <v>1543</v>
      </c>
      <c r="C604" s="135" t="s">
        <v>1544</v>
      </c>
      <c r="D604" s="136">
        <v>43124</v>
      </c>
      <c r="E604" s="136">
        <v>39983</v>
      </c>
      <c r="F604" s="136">
        <v>6</v>
      </c>
      <c r="G604" s="141"/>
    </row>
    <row r="605" spans="1:7" ht="14.4" x14ac:dyDescent="0.3">
      <c r="A605" s="137" t="s">
        <v>1545</v>
      </c>
      <c r="B605" s="137" t="s">
        <v>1545</v>
      </c>
      <c r="C605" s="137" t="s">
        <v>1546</v>
      </c>
      <c r="D605" s="138">
        <v>42663</v>
      </c>
      <c r="E605" s="138">
        <v>37962</v>
      </c>
      <c r="F605" s="138">
        <v>7</v>
      </c>
      <c r="G605" s="140"/>
    </row>
    <row r="606" spans="1:7" ht="14.4" x14ac:dyDescent="0.3">
      <c r="A606" s="135" t="s">
        <v>1547</v>
      </c>
      <c r="B606" s="135" t="s">
        <v>1547</v>
      </c>
      <c r="C606" s="135" t="s">
        <v>1548</v>
      </c>
      <c r="D606" s="136">
        <v>43069</v>
      </c>
      <c r="E606" s="136">
        <v>28988</v>
      </c>
      <c r="F606" s="136">
        <v>5</v>
      </c>
      <c r="G606" s="141"/>
    </row>
    <row r="607" spans="1:7" ht="14.4" x14ac:dyDescent="0.3">
      <c r="A607" s="137" t="s">
        <v>1549</v>
      </c>
      <c r="B607" s="137" t="s">
        <v>1549</v>
      </c>
      <c r="C607" s="137" t="s">
        <v>1550</v>
      </c>
      <c r="D607" s="138">
        <v>27780</v>
      </c>
      <c r="E607" s="138">
        <v>26851</v>
      </c>
      <c r="F607" s="138">
        <v>2</v>
      </c>
      <c r="G607" s="140"/>
    </row>
    <row r="608" spans="1:7" ht="14.4" x14ac:dyDescent="0.3">
      <c r="A608" s="135" t="s">
        <v>1551</v>
      </c>
      <c r="B608" s="135" t="s">
        <v>1551</v>
      </c>
      <c r="C608" s="135" t="s">
        <v>1552</v>
      </c>
      <c r="D608" s="136">
        <v>33142</v>
      </c>
      <c r="E608" s="136">
        <v>30918</v>
      </c>
      <c r="F608" s="136">
        <v>4</v>
      </c>
      <c r="G608" s="141"/>
    </row>
    <row r="609" spans="1:7" ht="14.4" x14ac:dyDescent="0.3">
      <c r="A609" s="137" t="s">
        <v>1553</v>
      </c>
      <c r="B609" s="137" t="s">
        <v>1553</v>
      </c>
      <c r="C609" s="137" t="s">
        <v>1554</v>
      </c>
      <c r="D609" s="138">
        <v>44261</v>
      </c>
      <c r="E609" s="138">
        <v>40297</v>
      </c>
      <c r="F609" s="138">
        <v>12</v>
      </c>
      <c r="G609" s="140"/>
    </row>
    <row r="610" spans="1:7" ht="14.4" x14ac:dyDescent="0.3">
      <c r="A610" s="135" t="s">
        <v>1555</v>
      </c>
      <c r="B610" s="135" t="s">
        <v>1555</v>
      </c>
      <c r="C610" s="135" t="s">
        <v>1556</v>
      </c>
      <c r="D610" s="136">
        <v>41356</v>
      </c>
      <c r="E610" s="136">
        <v>37810</v>
      </c>
      <c r="F610" s="136">
        <v>7</v>
      </c>
      <c r="G610" s="141"/>
    </row>
    <row r="611" spans="1:7" ht="14.4" x14ac:dyDescent="0.3">
      <c r="A611" s="137" t="s">
        <v>1557</v>
      </c>
      <c r="B611" s="137" t="s">
        <v>1557</v>
      </c>
      <c r="C611" s="137" t="s">
        <v>1558</v>
      </c>
      <c r="D611" s="138">
        <v>43040</v>
      </c>
      <c r="E611" s="138">
        <v>42087</v>
      </c>
      <c r="F611" s="138">
        <v>15</v>
      </c>
      <c r="G611" s="140"/>
    </row>
    <row r="612" spans="1:7" ht="14.4" x14ac:dyDescent="0.3">
      <c r="A612" s="135" t="s">
        <v>1559</v>
      </c>
      <c r="B612" s="135" t="s">
        <v>1559</v>
      </c>
      <c r="C612" s="135" t="s">
        <v>1560</v>
      </c>
      <c r="D612" s="136">
        <v>42203</v>
      </c>
      <c r="E612" s="136">
        <v>35901</v>
      </c>
      <c r="F612" s="136">
        <v>11</v>
      </c>
      <c r="G612" s="141"/>
    </row>
    <row r="613" spans="1:7" ht="14.4" x14ac:dyDescent="0.3">
      <c r="A613" s="137" t="s">
        <v>1561</v>
      </c>
      <c r="B613" s="137" t="s">
        <v>1561</v>
      </c>
      <c r="C613" s="137" t="s">
        <v>1562</v>
      </c>
      <c r="D613" s="138">
        <v>35350</v>
      </c>
      <c r="E613" s="138">
        <v>34987</v>
      </c>
      <c r="F613" s="138">
        <v>7</v>
      </c>
      <c r="G613" s="140"/>
    </row>
    <row r="614" spans="1:7" ht="14.4" x14ac:dyDescent="0.3">
      <c r="A614" s="135" t="s">
        <v>1563</v>
      </c>
      <c r="B614" s="135" t="s">
        <v>1563</v>
      </c>
      <c r="C614" s="135" t="s">
        <v>1564</v>
      </c>
      <c r="D614" s="136">
        <v>32599</v>
      </c>
      <c r="E614" s="136">
        <v>28914</v>
      </c>
      <c r="F614" s="136">
        <v>6</v>
      </c>
      <c r="G614" s="141"/>
    </row>
    <row r="615" spans="1:7" ht="28.8" x14ac:dyDescent="0.3">
      <c r="A615" s="137" t="s">
        <v>1565</v>
      </c>
      <c r="B615" s="137" t="s">
        <v>1565</v>
      </c>
      <c r="C615" s="142" t="s">
        <v>1566</v>
      </c>
      <c r="D615" s="138">
        <v>38301</v>
      </c>
      <c r="E615" s="138">
        <v>38430</v>
      </c>
      <c r="F615" s="138">
        <v>7</v>
      </c>
      <c r="G615" s="140"/>
    </row>
    <row r="616" spans="1:7" ht="14.4" x14ac:dyDescent="0.3">
      <c r="A616" s="135" t="s">
        <v>1567</v>
      </c>
      <c r="B616" s="135" t="s">
        <v>1567</v>
      </c>
      <c r="C616" s="135" t="s">
        <v>1568</v>
      </c>
      <c r="D616" s="136">
        <v>35258</v>
      </c>
      <c r="E616" s="136">
        <v>32374</v>
      </c>
      <c r="F616" s="136">
        <v>6</v>
      </c>
      <c r="G616" s="141"/>
    </row>
    <row r="617" spans="1:7" ht="14.4" x14ac:dyDescent="0.3">
      <c r="A617" s="137" t="s">
        <v>1569</v>
      </c>
      <c r="B617" s="137" t="s">
        <v>1569</v>
      </c>
      <c r="C617" s="137" t="s">
        <v>1570</v>
      </c>
      <c r="D617" s="138">
        <v>36214</v>
      </c>
      <c r="E617" s="138">
        <v>35002</v>
      </c>
      <c r="F617" s="138">
        <v>7</v>
      </c>
      <c r="G617" s="140"/>
    </row>
    <row r="618" spans="1:7" ht="14.4" x14ac:dyDescent="0.3">
      <c r="A618" s="135" t="s">
        <v>1571</v>
      </c>
      <c r="B618" s="135" t="s">
        <v>1571</v>
      </c>
      <c r="C618" s="135" t="s">
        <v>1572</v>
      </c>
      <c r="D618" s="136">
        <v>32488</v>
      </c>
      <c r="E618" s="136">
        <v>31401</v>
      </c>
      <c r="F618" s="136">
        <v>6</v>
      </c>
      <c r="G618" s="141"/>
    </row>
    <row r="619" spans="1:7" ht="14.4" x14ac:dyDescent="0.3">
      <c r="A619" s="137" t="s">
        <v>1573</v>
      </c>
      <c r="B619" s="137" t="s">
        <v>1573</v>
      </c>
      <c r="C619" s="137" t="s">
        <v>1574</v>
      </c>
      <c r="D619" s="138">
        <v>36233</v>
      </c>
      <c r="E619" s="138">
        <v>35021</v>
      </c>
      <c r="F619" s="138">
        <v>7</v>
      </c>
      <c r="G619" s="140"/>
    </row>
    <row r="620" spans="1:7" ht="14.4" x14ac:dyDescent="0.3">
      <c r="A620" s="135" t="s">
        <v>1575</v>
      </c>
      <c r="B620" s="135" t="s">
        <v>1575</v>
      </c>
      <c r="C620" s="135" t="s">
        <v>1576</v>
      </c>
      <c r="D620" s="136">
        <v>31844</v>
      </c>
      <c r="E620" s="136">
        <v>30779</v>
      </c>
      <c r="F620" s="136">
        <v>6</v>
      </c>
      <c r="G620" s="141"/>
    </row>
    <row r="621" spans="1:7" ht="14.4" x14ac:dyDescent="0.3">
      <c r="A621" s="137" t="s">
        <v>1577</v>
      </c>
      <c r="B621" s="137" t="s">
        <v>1577</v>
      </c>
      <c r="C621" s="137" t="s">
        <v>1578</v>
      </c>
      <c r="D621" s="138">
        <v>31575</v>
      </c>
      <c r="E621" s="138">
        <v>32206</v>
      </c>
      <c r="F621" s="138">
        <v>6</v>
      </c>
      <c r="G621" s="140"/>
    </row>
    <row r="622" spans="1:7" ht="14.4" x14ac:dyDescent="0.3">
      <c r="A622" s="135" t="s">
        <v>1579</v>
      </c>
      <c r="B622" s="135" t="s">
        <v>1579</v>
      </c>
      <c r="C622" s="135" t="s">
        <v>1580</v>
      </c>
      <c r="D622" s="136">
        <v>29979</v>
      </c>
      <c r="E622" s="136">
        <v>27799</v>
      </c>
      <c r="F622" s="136">
        <v>4</v>
      </c>
      <c r="G622" s="141"/>
    </row>
    <row r="623" spans="1:7" ht="14.4" x14ac:dyDescent="0.3">
      <c r="A623" s="137" t="s">
        <v>1581</v>
      </c>
      <c r="B623" s="137" t="s">
        <v>1581</v>
      </c>
      <c r="C623" s="137" t="s">
        <v>1582</v>
      </c>
      <c r="D623" s="138">
        <v>30627</v>
      </c>
      <c r="E623" s="138">
        <v>31221</v>
      </c>
      <c r="F623" s="138">
        <v>5</v>
      </c>
      <c r="G623" s="140"/>
    </row>
    <row r="624" spans="1:7" ht="14.4" x14ac:dyDescent="0.3">
      <c r="A624" s="135" t="s">
        <v>1583</v>
      </c>
      <c r="B624" s="135" t="s">
        <v>1583</v>
      </c>
      <c r="C624" s="135" t="s">
        <v>1584</v>
      </c>
      <c r="D624" s="136">
        <v>29923</v>
      </c>
      <c r="E624" s="136">
        <v>26719</v>
      </c>
      <c r="F624" s="136">
        <v>4</v>
      </c>
      <c r="G624" s="141"/>
    </row>
    <row r="625" spans="1:7" ht="14.4" x14ac:dyDescent="0.3">
      <c r="A625" s="137" t="s">
        <v>1585</v>
      </c>
      <c r="B625" s="137" t="s">
        <v>1585</v>
      </c>
      <c r="C625" s="137" t="s">
        <v>1586</v>
      </c>
      <c r="D625" s="138">
        <v>27964</v>
      </c>
      <c r="E625" s="138">
        <v>28712</v>
      </c>
      <c r="F625" s="138">
        <v>6</v>
      </c>
      <c r="G625" s="140"/>
    </row>
    <row r="626" spans="1:7" ht="14.4" x14ac:dyDescent="0.3">
      <c r="A626" s="135" t="s">
        <v>1587</v>
      </c>
      <c r="B626" s="135" t="s">
        <v>1587</v>
      </c>
      <c r="C626" s="135" t="s">
        <v>1588</v>
      </c>
      <c r="D626" s="136">
        <v>25189</v>
      </c>
      <c r="E626" s="136">
        <v>24211</v>
      </c>
      <c r="F626" s="136">
        <v>1</v>
      </c>
      <c r="G626" s="141"/>
    </row>
    <row r="627" spans="1:7" ht="14.4" x14ac:dyDescent="0.3">
      <c r="A627" s="137" t="s">
        <v>1589</v>
      </c>
      <c r="B627" s="137" t="s">
        <v>1589</v>
      </c>
      <c r="C627" s="137" t="s">
        <v>1590</v>
      </c>
      <c r="D627" s="138">
        <v>26709</v>
      </c>
      <c r="E627" s="138">
        <v>25815</v>
      </c>
      <c r="F627" s="138">
        <v>1</v>
      </c>
      <c r="G627" s="137" t="s">
        <v>374</v>
      </c>
    </row>
    <row r="628" spans="1:7" ht="14.4" x14ac:dyDescent="0.3">
      <c r="A628" s="135" t="s">
        <v>1591</v>
      </c>
      <c r="B628" s="135" t="s">
        <v>1591</v>
      </c>
      <c r="C628" s="135" t="s">
        <v>1592</v>
      </c>
      <c r="D628" s="136">
        <v>15872</v>
      </c>
      <c r="E628" s="136">
        <v>15341</v>
      </c>
      <c r="F628" s="136">
        <v>1</v>
      </c>
      <c r="G628" s="135" t="s">
        <v>374</v>
      </c>
    </row>
    <row r="629" spans="1:7" ht="14.4" x14ac:dyDescent="0.3">
      <c r="A629" s="137" t="s">
        <v>1593</v>
      </c>
      <c r="B629" s="137" t="s">
        <v>1593</v>
      </c>
      <c r="C629" s="137" t="s">
        <v>1594</v>
      </c>
      <c r="D629" s="138">
        <v>1482</v>
      </c>
      <c r="E629" s="138">
        <v>1479</v>
      </c>
      <c r="F629" s="138">
        <v>1</v>
      </c>
      <c r="G629" s="137" t="s">
        <v>374</v>
      </c>
    </row>
    <row r="630" spans="1:7" ht="14.4" x14ac:dyDescent="0.3">
      <c r="A630" s="135" t="s">
        <v>1595</v>
      </c>
      <c r="B630" s="135" t="s">
        <v>1595</v>
      </c>
      <c r="C630" s="135" t="s">
        <v>1596</v>
      </c>
      <c r="D630" s="136">
        <v>1409</v>
      </c>
      <c r="E630" s="136">
        <v>1020</v>
      </c>
      <c r="F630" s="136">
        <v>1</v>
      </c>
      <c r="G630" s="135" t="s">
        <v>374</v>
      </c>
    </row>
    <row r="631" spans="1:7" ht="14.4" x14ac:dyDescent="0.3">
      <c r="A631" s="137" t="s">
        <v>1597</v>
      </c>
      <c r="B631" s="137" t="s">
        <v>1597</v>
      </c>
      <c r="C631" s="137" t="s">
        <v>1598</v>
      </c>
      <c r="D631" s="138">
        <v>601</v>
      </c>
      <c r="E631" s="138">
        <v>544</v>
      </c>
      <c r="F631" s="138">
        <v>1</v>
      </c>
      <c r="G631" s="137" t="s">
        <v>374</v>
      </c>
    </row>
    <row r="632" spans="1:7" ht="14.4" x14ac:dyDescent="0.3">
      <c r="A632" s="135" t="s">
        <v>1599</v>
      </c>
      <c r="B632" s="135" t="s">
        <v>1599</v>
      </c>
      <c r="C632" s="135" t="s">
        <v>1600</v>
      </c>
      <c r="D632" s="136">
        <v>256</v>
      </c>
      <c r="E632" s="136">
        <v>493</v>
      </c>
      <c r="F632" s="136">
        <v>1</v>
      </c>
      <c r="G632" s="135" t="s">
        <v>374</v>
      </c>
    </row>
    <row r="633" spans="1:7" ht="28.8" x14ac:dyDescent="0.3">
      <c r="A633" s="137" t="s">
        <v>1601</v>
      </c>
      <c r="B633" s="137" t="s">
        <v>1601</v>
      </c>
      <c r="C633" s="142" t="s">
        <v>1602</v>
      </c>
      <c r="D633" s="138">
        <v>979</v>
      </c>
      <c r="E633" s="138">
        <v>935</v>
      </c>
      <c r="F633" s="138">
        <v>1</v>
      </c>
      <c r="G633" s="137" t="s">
        <v>374</v>
      </c>
    </row>
    <row r="634" spans="1:7" ht="28.8" x14ac:dyDescent="0.3">
      <c r="A634" s="135" t="s">
        <v>1603</v>
      </c>
      <c r="B634" s="135" t="s">
        <v>1603</v>
      </c>
      <c r="C634" s="139" t="s">
        <v>1604</v>
      </c>
      <c r="D634" s="136">
        <v>1990</v>
      </c>
      <c r="E634" s="136">
        <v>1938</v>
      </c>
      <c r="F634" s="136">
        <v>1</v>
      </c>
      <c r="G634" s="135" t="s">
        <v>374</v>
      </c>
    </row>
    <row r="635" spans="1:7" ht="14.4" x14ac:dyDescent="0.3">
      <c r="A635" s="137" t="s">
        <v>1605</v>
      </c>
      <c r="B635" s="137" t="s">
        <v>1605</v>
      </c>
      <c r="C635" s="137" t="s">
        <v>1606</v>
      </c>
      <c r="D635" s="138">
        <v>2507</v>
      </c>
      <c r="E635" s="138">
        <v>2423</v>
      </c>
      <c r="F635" s="138">
        <v>1</v>
      </c>
      <c r="G635" s="137" t="s">
        <v>374</v>
      </c>
    </row>
    <row r="636" spans="1:7" ht="28.8" x14ac:dyDescent="0.3">
      <c r="A636" s="135" t="s">
        <v>1607</v>
      </c>
      <c r="B636" s="135" t="s">
        <v>1607</v>
      </c>
      <c r="C636" s="139" t="s">
        <v>1608</v>
      </c>
      <c r="D636" s="136">
        <v>2713</v>
      </c>
      <c r="E636" s="136">
        <v>3068</v>
      </c>
      <c r="F636" s="136">
        <v>1</v>
      </c>
      <c r="G636" s="135" t="s">
        <v>374</v>
      </c>
    </row>
    <row r="637" spans="1:7" ht="28.8" x14ac:dyDescent="0.3">
      <c r="A637" s="137" t="s">
        <v>1609</v>
      </c>
      <c r="B637" s="137" t="s">
        <v>1609</v>
      </c>
      <c r="C637" s="142" t="s">
        <v>1610</v>
      </c>
      <c r="D637" s="138">
        <v>1859</v>
      </c>
      <c r="E637" s="138">
        <v>1784</v>
      </c>
      <c r="F637" s="138">
        <v>1</v>
      </c>
      <c r="G637" s="137" t="s">
        <v>374</v>
      </c>
    </row>
    <row r="638" spans="1:7" ht="14.4" x14ac:dyDescent="0.3">
      <c r="A638" s="135" t="s">
        <v>1611</v>
      </c>
      <c r="B638" s="135" t="s">
        <v>1611</v>
      </c>
      <c r="C638" s="135" t="s">
        <v>1612</v>
      </c>
      <c r="D638" s="136">
        <v>1559</v>
      </c>
      <c r="E638" s="136">
        <v>1458</v>
      </c>
      <c r="F638" s="136">
        <v>1</v>
      </c>
      <c r="G638" s="135" t="s">
        <v>374</v>
      </c>
    </row>
    <row r="639" spans="1:7" ht="14.4" x14ac:dyDescent="0.3">
      <c r="A639" s="137" t="s">
        <v>1613</v>
      </c>
      <c r="B639" s="137" t="s">
        <v>1613</v>
      </c>
      <c r="C639" s="137" t="s">
        <v>1614</v>
      </c>
      <c r="D639" s="138">
        <v>1372</v>
      </c>
      <c r="E639" s="138">
        <v>1196</v>
      </c>
      <c r="F639" s="138">
        <v>1</v>
      </c>
      <c r="G639" s="137" t="s">
        <v>374</v>
      </c>
    </row>
    <row r="640" spans="1:7" ht="28.8" x14ac:dyDescent="0.3">
      <c r="A640" s="135" t="s">
        <v>1615</v>
      </c>
      <c r="B640" s="135" t="s">
        <v>1615</v>
      </c>
      <c r="C640" s="139" t="s">
        <v>1616</v>
      </c>
      <c r="D640" s="136">
        <v>15508</v>
      </c>
      <c r="E640" s="136">
        <v>14989</v>
      </c>
      <c r="F640" s="136">
        <v>1</v>
      </c>
      <c r="G640" s="135" t="s">
        <v>374</v>
      </c>
    </row>
    <row r="641" spans="1:7" ht="14.4" x14ac:dyDescent="0.3">
      <c r="A641" s="137" t="s">
        <v>1617</v>
      </c>
      <c r="B641" s="137" t="s">
        <v>1617</v>
      </c>
      <c r="C641" s="137" t="s">
        <v>1618</v>
      </c>
      <c r="D641" s="138">
        <v>737</v>
      </c>
      <c r="E641" s="138">
        <v>653</v>
      </c>
      <c r="F641" s="138">
        <v>1</v>
      </c>
      <c r="G641" s="137" t="s">
        <v>374</v>
      </c>
    </row>
    <row r="642" spans="1:7" ht="14.4" x14ac:dyDescent="0.3">
      <c r="A642" s="135" t="s">
        <v>1619</v>
      </c>
      <c r="B642" s="135" t="s">
        <v>1619</v>
      </c>
      <c r="C642" s="135" t="s">
        <v>1620</v>
      </c>
      <c r="D642" s="136">
        <v>18032</v>
      </c>
      <c r="E642" s="136">
        <v>17082</v>
      </c>
      <c r="F642" s="136">
        <v>6</v>
      </c>
      <c r="G642" s="135" t="s">
        <v>337</v>
      </c>
    </row>
    <row r="643" spans="1:7" ht="14.4" x14ac:dyDescent="0.3">
      <c r="A643" s="137" t="s">
        <v>1621</v>
      </c>
      <c r="B643" s="137" t="s">
        <v>1621</v>
      </c>
      <c r="C643" s="137" t="s">
        <v>1622</v>
      </c>
      <c r="D643" s="138">
        <v>109658</v>
      </c>
      <c r="E643" s="138">
        <v>92688</v>
      </c>
      <c r="F643" s="138">
        <v>44</v>
      </c>
      <c r="G643" s="137" t="s">
        <v>337</v>
      </c>
    </row>
    <row r="644" spans="1:7" ht="14.4" x14ac:dyDescent="0.3">
      <c r="A644" s="135" t="s">
        <v>1623</v>
      </c>
      <c r="B644" s="135" t="s">
        <v>1623</v>
      </c>
      <c r="C644" s="135" t="s">
        <v>1624</v>
      </c>
      <c r="D644" s="136">
        <v>1982</v>
      </c>
      <c r="E644" s="136">
        <v>1850</v>
      </c>
      <c r="F644" s="136">
        <v>1</v>
      </c>
      <c r="G644" s="135" t="s">
        <v>374</v>
      </c>
    </row>
    <row r="645" spans="1:7" ht="14.4" x14ac:dyDescent="0.3">
      <c r="A645" s="137" t="s">
        <v>1625</v>
      </c>
      <c r="B645" s="137" t="s">
        <v>1625</v>
      </c>
      <c r="C645" s="137" t="s">
        <v>1626</v>
      </c>
      <c r="D645" s="138">
        <v>2011</v>
      </c>
      <c r="E645" s="138">
        <v>2619</v>
      </c>
      <c r="F645" s="138">
        <v>1</v>
      </c>
      <c r="G645" s="137" t="s">
        <v>374</v>
      </c>
    </row>
    <row r="646" spans="1:7" ht="28.8" x14ac:dyDescent="0.3">
      <c r="A646" s="135" t="s">
        <v>1627</v>
      </c>
      <c r="B646" s="135" t="s">
        <v>1627</v>
      </c>
      <c r="C646" s="139" t="s">
        <v>1628</v>
      </c>
      <c r="D646" s="136">
        <v>486856</v>
      </c>
      <c r="E646" s="136">
        <v>660598</v>
      </c>
      <c r="F646" s="136">
        <v>80</v>
      </c>
      <c r="G646" s="135" t="s">
        <v>337</v>
      </c>
    </row>
    <row r="647" spans="1:7" ht="28.8" x14ac:dyDescent="0.3">
      <c r="A647" s="137" t="s">
        <v>1629</v>
      </c>
      <c r="B647" s="137" t="s">
        <v>1629</v>
      </c>
      <c r="C647" s="142" t="s">
        <v>1630</v>
      </c>
      <c r="D647" s="138">
        <v>401292</v>
      </c>
      <c r="E647" s="138">
        <v>325623</v>
      </c>
      <c r="F647" s="138">
        <v>154</v>
      </c>
      <c r="G647" s="137" t="s">
        <v>337</v>
      </c>
    </row>
    <row r="648" spans="1:7" ht="14.4" x14ac:dyDescent="0.3">
      <c r="A648" s="135" t="s">
        <v>1631</v>
      </c>
      <c r="B648" s="135" t="s">
        <v>1631</v>
      </c>
      <c r="C648" s="135" t="s">
        <v>1632</v>
      </c>
      <c r="D648" s="136">
        <v>169836</v>
      </c>
      <c r="E648" s="136">
        <v>293157</v>
      </c>
      <c r="F648" s="136">
        <v>58</v>
      </c>
      <c r="G648" s="135" t="s">
        <v>337</v>
      </c>
    </row>
    <row r="649" spans="1:7" ht="14.4" x14ac:dyDescent="0.3">
      <c r="A649" s="137" t="s">
        <v>1633</v>
      </c>
      <c r="B649" s="137" t="s">
        <v>1633</v>
      </c>
      <c r="C649" s="137" t="s">
        <v>1634</v>
      </c>
      <c r="D649" s="138">
        <v>169836</v>
      </c>
      <c r="E649" s="138">
        <v>151112</v>
      </c>
      <c r="F649" s="138">
        <v>142</v>
      </c>
      <c r="G649" s="137" t="s">
        <v>337</v>
      </c>
    </row>
    <row r="650" spans="1:7" ht="14.4" x14ac:dyDescent="0.3">
      <c r="A650" s="135" t="s">
        <v>1635</v>
      </c>
      <c r="B650" s="135" t="s">
        <v>1635</v>
      </c>
      <c r="C650" s="135" t="s">
        <v>1636</v>
      </c>
      <c r="D650" s="136">
        <v>344206</v>
      </c>
      <c r="E650" s="136">
        <v>316935</v>
      </c>
      <c r="F650" s="136">
        <v>111</v>
      </c>
      <c r="G650" s="135" t="s">
        <v>337</v>
      </c>
    </row>
    <row r="651" spans="1:7" ht="14.4" x14ac:dyDescent="0.3">
      <c r="A651" s="137" t="s">
        <v>1637</v>
      </c>
      <c r="B651" s="137" t="s">
        <v>1637</v>
      </c>
      <c r="C651" s="137" t="s">
        <v>1638</v>
      </c>
      <c r="D651" s="138">
        <v>344206</v>
      </c>
      <c r="E651" s="138">
        <v>285452</v>
      </c>
      <c r="F651" s="138">
        <v>102</v>
      </c>
      <c r="G651" s="137" t="s">
        <v>337</v>
      </c>
    </row>
    <row r="652" spans="1:7" ht="14.4" x14ac:dyDescent="0.3">
      <c r="A652" s="135" t="s">
        <v>1639</v>
      </c>
      <c r="B652" s="135" t="s">
        <v>1639</v>
      </c>
      <c r="C652" s="135" t="s">
        <v>1640</v>
      </c>
      <c r="D652" s="136">
        <v>240220</v>
      </c>
      <c r="E652" s="136">
        <v>223193</v>
      </c>
      <c r="F652" s="136">
        <v>114</v>
      </c>
      <c r="G652" s="135" t="s">
        <v>337</v>
      </c>
    </row>
    <row r="653" spans="1:7" ht="14.4" x14ac:dyDescent="0.3">
      <c r="A653" s="137" t="s">
        <v>1641</v>
      </c>
      <c r="B653" s="137" t="s">
        <v>1641</v>
      </c>
      <c r="C653" s="137" t="s">
        <v>1642</v>
      </c>
      <c r="D653" s="138">
        <v>178713</v>
      </c>
      <c r="E653" s="138">
        <v>106334</v>
      </c>
      <c r="F653" s="138">
        <v>93</v>
      </c>
      <c r="G653" s="137" t="s">
        <v>337</v>
      </c>
    </row>
    <row r="654" spans="1:7" ht="14.4" x14ac:dyDescent="0.3">
      <c r="A654" s="135" t="s">
        <v>1643</v>
      </c>
      <c r="B654" s="135" t="s">
        <v>1643</v>
      </c>
      <c r="C654" s="135" t="s">
        <v>1644</v>
      </c>
      <c r="D654" s="136">
        <v>172957</v>
      </c>
      <c r="E654" s="136">
        <v>205955</v>
      </c>
      <c r="F654" s="136">
        <v>36</v>
      </c>
      <c r="G654" s="135" t="s">
        <v>337</v>
      </c>
    </row>
    <row r="655" spans="1:7" ht="14.4" x14ac:dyDescent="0.3">
      <c r="A655" s="137" t="s">
        <v>1645</v>
      </c>
      <c r="B655" s="137" t="s">
        <v>1645</v>
      </c>
      <c r="C655" s="137" t="s">
        <v>1646</v>
      </c>
      <c r="D655" s="138">
        <v>172957</v>
      </c>
      <c r="E655" s="138">
        <v>173402</v>
      </c>
      <c r="F655" s="138">
        <v>52</v>
      </c>
      <c r="G655" s="137" t="s">
        <v>337</v>
      </c>
    </row>
    <row r="656" spans="1:7" ht="14.4" x14ac:dyDescent="0.3">
      <c r="A656" s="135" t="s">
        <v>1647</v>
      </c>
      <c r="B656" s="135" t="s">
        <v>1647</v>
      </c>
      <c r="C656" s="135" t="s">
        <v>1648</v>
      </c>
      <c r="D656" s="136">
        <v>130577</v>
      </c>
      <c r="E656" s="136">
        <v>104558</v>
      </c>
      <c r="F656" s="136">
        <v>46</v>
      </c>
      <c r="G656" s="135" t="s">
        <v>337</v>
      </c>
    </row>
    <row r="657" spans="1:7" ht="14.4" x14ac:dyDescent="0.3">
      <c r="A657" s="137" t="s">
        <v>1649</v>
      </c>
      <c r="B657" s="137" t="s">
        <v>1649</v>
      </c>
      <c r="C657" s="137" t="s">
        <v>1650</v>
      </c>
      <c r="D657" s="138">
        <v>90998</v>
      </c>
      <c r="E657" s="138">
        <v>54566</v>
      </c>
      <c r="F657" s="138">
        <v>40</v>
      </c>
      <c r="G657" s="137" t="s">
        <v>337</v>
      </c>
    </row>
    <row r="658" spans="1:7" ht="14.4" x14ac:dyDescent="0.3">
      <c r="A658" s="135" t="s">
        <v>1651</v>
      </c>
      <c r="B658" s="135" t="s">
        <v>1651</v>
      </c>
      <c r="C658" s="135" t="s">
        <v>1652</v>
      </c>
      <c r="D658" s="136">
        <v>158587</v>
      </c>
      <c r="E658" s="136">
        <v>146059</v>
      </c>
      <c r="F658" s="136">
        <v>31</v>
      </c>
      <c r="G658" s="135" t="s">
        <v>337</v>
      </c>
    </row>
    <row r="659" spans="1:7" ht="14.4" x14ac:dyDescent="0.3">
      <c r="A659" s="137" t="s">
        <v>1653</v>
      </c>
      <c r="B659" s="137" t="s">
        <v>1653</v>
      </c>
      <c r="C659" s="137" t="s">
        <v>1654</v>
      </c>
      <c r="D659" s="138">
        <v>150633</v>
      </c>
      <c r="E659" s="138">
        <v>99998</v>
      </c>
      <c r="F659" s="138">
        <v>30</v>
      </c>
      <c r="G659" s="137" t="s">
        <v>337</v>
      </c>
    </row>
    <row r="660" spans="1:7" ht="14.4" x14ac:dyDescent="0.3">
      <c r="A660" s="135" t="s">
        <v>1655</v>
      </c>
      <c r="B660" s="135" t="s">
        <v>1655</v>
      </c>
      <c r="C660" s="135" t="s">
        <v>1656</v>
      </c>
      <c r="D660" s="136">
        <v>45329</v>
      </c>
      <c r="E660" s="136">
        <v>41401</v>
      </c>
      <c r="F660" s="136">
        <v>13</v>
      </c>
      <c r="G660" s="135" t="s">
        <v>337</v>
      </c>
    </row>
    <row r="661" spans="1:7" ht="14.4" x14ac:dyDescent="0.3">
      <c r="A661" s="137" t="s">
        <v>1657</v>
      </c>
      <c r="B661" s="137" t="s">
        <v>1657</v>
      </c>
      <c r="C661" s="137" t="s">
        <v>1658</v>
      </c>
      <c r="D661" s="138">
        <v>16926</v>
      </c>
      <c r="E661" s="138">
        <v>12174</v>
      </c>
      <c r="F661" s="138">
        <v>6</v>
      </c>
      <c r="G661" s="137" t="s">
        <v>337</v>
      </c>
    </row>
    <row r="662" spans="1:7" ht="14.4" x14ac:dyDescent="0.3">
      <c r="A662" s="135" t="s">
        <v>1659</v>
      </c>
      <c r="B662" s="141"/>
      <c r="C662" s="135" t="s">
        <v>1660</v>
      </c>
      <c r="D662" s="136">
        <v>3110</v>
      </c>
      <c r="E662" s="136" t="s">
        <v>563</v>
      </c>
      <c r="F662" s="136">
        <v>1</v>
      </c>
      <c r="G662" s="135" t="s">
        <v>374</v>
      </c>
    </row>
    <row r="663" spans="1:7" ht="14.4" x14ac:dyDescent="0.3">
      <c r="A663" s="137" t="s">
        <v>1661</v>
      </c>
      <c r="B663" s="137" t="s">
        <v>1659</v>
      </c>
      <c r="C663" s="137" t="s">
        <v>1662</v>
      </c>
      <c r="D663" s="138">
        <v>203131</v>
      </c>
      <c r="E663" s="138">
        <v>353082</v>
      </c>
      <c r="F663" s="138">
        <v>24</v>
      </c>
      <c r="G663" s="140"/>
    </row>
    <row r="664" spans="1:7" ht="14.4" x14ac:dyDescent="0.3">
      <c r="A664" s="135" t="s">
        <v>1663</v>
      </c>
      <c r="B664" s="135" t="s">
        <v>1663</v>
      </c>
      <c r="C664" s="135" t="s">
        <v>1664</v>
      </c>
      <c r="D664" s="136">
        <v>0</v>
      </c>
      <c r="E664" s="136">
        <v>0</v>
      </c>
      <c r="F664" s="136" t="s">
        <v>563</v>
      </c>
      <c r="G664" s="141"/>
    </row>
    <row r="665" spans="1:7" ht="14.4" x14ac:dyDescent="0.3">
      <c r="A665" s="137" t="s">
        <v>1665</v>
      </c>
      <c r="B665" s="137" t="s">
        <v>1665</v>
      </c>
      <c r="C665" s="137" t="s">
        <v>1666</v>
      </c>
      <c r="D665" s="138">
        <v>7058</v>
      </c>
      <c r="E665" s="138">
        <v>4533</v>
      </c>
      <c r="F665" s="138">
        <v>1</v>
      </c>
      <c r="G665" s="140"/>
    </row>
    <row r="666" spans="1:7" ht="14.4" x14ac:dyDescent="0.3">
      <c r="A666" s="135" t="s">
        <v>1667</v>
      </c>
      <c r="B666" s="135" t="s">
        <v>1667</v>
      </c>
      <c r="C666" s="135" t="s">
        <v>1668</v>
      </c>
      <c r="D666" s="136">
        <v>59821</v>
      </c>
      <c r="E666" s="136">
        <v>43667</v>
      </c>
      <c r="F666" s="136">
        <v>17</v>
      </c>
      <c r="G666" s="135" t="s">
        <v>337</v>
      </c>
    </row>
    <row r="667" spans="1:7" ht="14.4" x14ac:dyDescent="0.3">
      <c r="A667" s="137" t="s">
        <v>1669</v>
      </c>
      <c r="B667" s="137" t="s">
        <v>1669</v>
      </c>
      <c r="C667" s="137" t="s">
        <v>1670</v>
      </c>
      <c r="D667" s="138">
        <v>38408</v>
      </c>
      <c r="E667" s="138">
        <v>35483</v>
      </c>
      <c r="F667" s="138">
        <v>12</v>
      </c>
      <c r="G667" s="137" t="s">
        <v>337</v>
      </c>
    </row>
    <row r="668" spans="1:7" ht="14.4" x14ac:dyDescent="0.3">
      <c r="A668" s="135" t="s">
        <v>1671</v>
      </c>
      <c r="B668" s="135" t="s">
        <v>1671</v>
      </c>
      <c r="C668" s="135" t="s">
        <v>1672</v>
      </c>
      <c r="D668" s="136">
        <v>6402</v>
      </c>
      <c r="E668" s="136">
        <v>5246</v>
      </c>
      <c r="F668" s="136">
        <v>1</v>
      </c>
      <c r="G668" s="141"/>
    </row>
    <row r="669" spans="1:7" ht="28.8" x14ac:dyDescent="0.3">
      <c r="A669" s="137" t="s">
        <v>1673</v>
      </c>
      <c r="B669" s="137" t="s">
        <v>1673</v>
      </c>
      <c r="C669" s="142" t="s">
        <v>1674</v>
      </c>
      <c r="D669" s="138">
        <v>41278</v>
      </c>
      <c r="E669" s="138">
        <v>40604</v>
      </c>
      <c r="F669" s="138">
        <v>14</v>
      </c>
      <c r="G669" s="137" t="s">
        <v>337</v>
      </c>
    </row>
    <row r="670" spans="1:7" ht="14.4" x14ac:dyDescent="0.3">
      <c r="A670" s="135" t="s">
        <v>1675</v>
      </c>
      <c r="B670" s="135" t="s">
        <v>1675</v>
      </c>
      <c r="C670" s="135" t="s">
        <v>1676</v>
      </c>
      <c r="D670" s="136">
        <v>59342</v>
      </c>
      <c r="E670" s="136">
        <v>96963</v>
      </c>
      <c r="F670" s="136">
        <v>17</v>
      </c>
      <c r="G670" s="135" t="s">
        <v>337</v>
      </c>
    </row>
    <row r="671" spans="1:7" ht="14.4" x14ac:dyDescent="0.3">
      <c r="A671" s="137" t="s">
        <v>1677</v>
      </c>
      <c r="B671" s="137" t="s">
        <v>1677</v>
      </c>
      <c r="C671" s="137" t="s">
        <v>1678</v>
      </c>
      <c r="D671" s="138">
        <v>37119</v>
      </c>
      <c r="E671" s="138">
        <v>39360</v>
      </c>
      <c r="F671" s="138">
        <v>9</v>
      </c>
      <c r="G671" s="137" t="s">
        <v>337</v>
      </c>
    </row>
    <row r="672" spans="1:7" ht="14.4" x14ac:dyDescent="0.3">
      <c r="A672" s="135" t="s">
        <v>1679</v>
      </c>
      <c r="B672" s="135" t="s">
        <v>1679</v>
      </c>
      <c r="C672" s="135" t="s">
        <v>1680</v>
      </c>
      <c r="D672" s="136">
        <v>53506</v>
      </c>
      <c r="E672" s="136">
        <v>55852</v>
      </c>
      <c r="F672" s="136">
        <v>9</v>
      </c>
      <c r="G672" s="135" t="s">
        <v>337</v>
      </c>
    </row>
    <row r="673" spans="1:7" ht="14.4" x14ac:dyDescent="0.3">
      <c r="A673" s="137" t="s">
        <v>1681</v>
      </c>
      <c r="B673" s="137" t="s">
        <v>1681</v>
      </c>
      <c r="C673" s="137" t="s">
        <v>1682</v>
      </c>
      <c r="D673" s="138">
        <v>27168</v>
      </c>
      <c r="E673" s="138">
        <v>25203</v>
      </c>
      <c r="F673" s="138">
        <v>6</v>
      </c>
      <c r="G673" s="137" t="s">
        <v>337</v>
      </c>
    </row>
    <row r="674" spans="1:7" ht="14.4" x14ac:dyDescent="0.3">
      <c r="A674" s="135" t="s">
        <v>1683</v>
      </c>
      <c r="B674" s="135" t="s">
        <v>1683</v>
      </c>
      <c r="C674" s="135" t="s">
        <v>1684</v>
      </c>
      <c r="D674" s="136">
        <v>25419</v>
      </c>
      <c r="E674" s="136">
        <v>22545</v>
      </c>
      <c r="F674" s="136">
        <v>6</v>
      </c>
      <c r="G674" s="135" t="s">
        <v>337</v>
      </c>
    </row>
    <row r="675" spans="1:7" ht="14.4" x14ac:dyDescent="0.3">
      <c r="A675" s="137" t="s">
        <v>1685</v>
      </c>
      <c r="B675" s="137" t="s">
        <v>1685</v>
      </c>
      <c r="C675" s="137" t="s">
        <v>1686</v>
      </c>
      <c r="D675" s="138">
        <v>47253</v>
      </c>
      <c r="E675" s="138">
        <v>31701</v>
      </c>
      <c r="F675" s="138">
        <v>11</v>
      </c>
      <c r="G675" s="137" t="s">
        <v>337</v>
      </c>
    </row>
    <row r="676" spans="1:7" ht="14.4" x14ac:dyDescent="0.3">
      <c r="A676" s="135" t="s">
        <v>1687</v>
      </c>
      <c r="B676" s="135" t="s">
        <v>1687</v>
      </c>
      <c r="C676" s="135" t="s">
        <v>1688</v>
      </c>
      <c r="D676" s="136">
        <v>3176</v>
      </c>
      <c r="E676" s="136">
        <v>3114</v>
      </c>
      <c r="F676" s="136">
        <v>1</v>
      </c>
      <c r="G676" s="135" t="s">
        <v>374</v>
      </c>
    </row>
    <row r="677" spans="1:7" ht="14.4" x14ac:dyDescent="0.3">
      <c r="A677" s="137" t="s">
        <v>1689</v>
      </c>
      <c r="B677" s="137" t="s">
        <v>1689</v>
      </c>
      <c r="C677" s="137" t="s">
        <v>1690</v>
      </c>
      <c r="D677" s="138">
        <v>3574</v>
      </c>
      <c r="E677" s="138">
        <v>2777</v>
      </c>
      <c r="F677" s="138">
        <v>1</v>
      </c>
      <c r="G677" s="137" t="s">
        <v>374</v>
      </c>
    </row>
    <row r="678" spans="1:7" ht="14.4" x14ac:dyDescent="0.3">
      <c r="A678" s="135" t="s">
        <v>1691</v>
      </c>
      <c r="B678" s="135" t="s">
        <v>1691</v>
      </c>
      <c r="C678" s="135" t="s">
        <v>1692</v>
      </c>
      <c r="D678" s="136">
        <v>91303</v>
      </c>
      <c r="E678" s="136">
        <v>86396</v>
      </c>
      <c r="F678" s="136">
        <v>15</v>
      </c>
      <c r="G678" s="141"/>
    </row>
    <row r="679" spans="1:7" ht="14.4" x14ac:dyDescent="0.3">
      <c r="A679" s="137" t="s">
        <v>1693</v>
      </c>
      <c r="B679" s="137" t="s">
        <v>1693</v>
      </c>
      <c r="C679" s="137" t="s">
        <v>1694</v>
      </c>
      <c r="D679" s="138">
        <v>27424</v>
      </c>
      <c r="E679" s="138">
        <v>21737</v>
      </c>
      <c r="F679" s="138">
        <v>1</v>
      </c>
      <c r="G679" s="140"/>
    </row>
    <row r="680" spans="1:7" ht="14.4" x14ac:dyDescent="0.3">
      <c r="A680" s="135" t="s">
        <v>1695</v>
      </c>
      <c r="B680" s="135" t="s">
        <v>1695</v>
      </c>
      <c r="C680" s="135" t="s">
        <v>1696</v>
      </c>
      <c r="D680" s="136">
        <v>98844</v>
      </c>
      <c r="E680" s="136">
        <v>113903</v>
      </c>
      <c r="F680" s="136">
        <v>20</v>
      </c>
      <c r="G680" s="135" t="s">
        <v>337</v>
      </c>
    </row>
    <row r="681" spans="1:7" ht="14.4" x14ac:dyDescent="0.3">
      <c r="A681" s="137" t="s">
        <v>1697</v>
      </c>
      <c r="B681" s="137" t="s">
        <v>1697</v>
      </c>
      <c r="C681" s="137" t="s">
        <v>1698</v>
      </c>
      <c r="D681" s="138">
        <v>61013</v>
      </c>
      <c r="E681" s="138">
        <v>96408</v>
      </c>
      <c r="F681" s="138">
        <v>15</v>
      </c>
      <c r="G681" s="137" t="s">
        <v>337</v>
      </c>
    </row>
    <row r="682" spans="1:7" ht="14.4" x14ac:dyDescent="0.3">
      <c r="A682" s="135" t="s">
        <v>1699</v>
      </c>
      <c r="B682" s="135" t="s">
        <v>1699</v>
      </c>
      <c r="C682" s="135" t="s">
        <v>1700</v>
      </c>
      <c r="D682" s="136">
        <v>18391</v>
      </c>
      <c r="E682" s="136">
        <v>17776</v>
      </c>
      <c r="F682" s="136">
        <v>1</v>
      </c>
      <c r="G682" s="141"/>
    </row>
    <row r="683" spans="1:7" ht="14.4" x14ac:dyDescent="0.3">
      <c r="A683" s="137" t="s">
        <v>1701</v>
      </c>
      <c r="B683" s="137" t="s">
        <v>1701</v>
      </c>
      <c r="C683" s="137" t="s">
        <v>1702</v>
      </c>
      <c r="D683" s="138">
        <v>80869</v>
      </c>
      <c r="E683" s="138">
        <v>69514</v>
      </c>
      <c r="F683" s="138">
        <v>17</v>
      </c>
      <c r="G683" s="137" t="s">
        <v>337</v>
      </c>
    </row>
    <row r="684" spans="1:7" ht="14.4" x14ac:dyDescent="0.3">
      <c r="A684" s="135" t="s">
        <v>1703</v>
      </c>
      <c r="B684" s="135" t="s">
        <v>1703</v>
      </c>
      <c r="C684" s="135" t="s">
        <v>1704</v>
      </c>
      <c r="D684" s="136">
        <v>5831</v>
      </c>
      <c r="E684" s="136">
        <v>6042</v>
      </c>
      <c r="F684" s="136">
        <v>1</v>
      </c>
      <c r="G684" s="135" t="s">
        <v>374</v>
      </c>
    </row>
    <row r="685" spans="1:7" ht="14.4" x14ac:dyDescent="0.3">
      <c r="A685" s="137" t="s">
        <v>1705</v>
      </c>
      <c r="B685" s="137" t="s">
        <v>1705</v>
      </c>
      <c r="C685" s="137" t="s">
        <v>1706</v>
      </c>
      <c r="D685" s="138">
        <v>4223</v>
      </c>
      <c r="E685" s="138">
        <v>4628</v>
      </c>
      <c r="F685" s="138">
        <v>1</v>
      </c>
      <c r="G685" s="137" t="s">
        <v>374</v>
      </c>
    </row>
    <row r="686" spans="1:7" ht="14.4" x14ac:dyDescent="0.3">
      <c r="A686" s="135" t="s">
        <v>1707</v>
      </c>
      <c r="B686" s="135" t="s">
        <v>1707</v>
      </c>
      <c r="C686" s="135" t="s">
        <v>1708</v>
      </c>
      <c r="D686" s="136">
        <v>9580</v>
      </c>
      <c r="E686" s="136">
        <v>7972</v>
      </c>
      <c r="F686" s="136">
        <v>1</v>
      </c>
      <c r="G686" s="135" t="s">
        <v>374</v>
      </c>
    </row>
    <row r="687" spans="1:7" ht="14.4" x14ac:dyDescent="0.3">
      <c r="A687" s="137" t="s">
        <v>1709</v>
      </c>
      <c r="B687" s="137" t="s">
        <v>1709</v>
      </c>
      <c r="C687" s="137" t="s">
        <v>1710</v>
      </c>
      <c r="D687" s="138">
        <v>42568</v>
      </c>
      <c r="E687" s="138">
        <v>43901</v>
      </c>
      <c r="F687" s="138">
        <v>11</v>
      </c>
      <c r="G687" s="137" t="s">
        <v>337</v>
      </c>
    </row>
    <row r="688" spans="1:7" ht="14.4" x14ac:dyDescent="0.3">
      <c r="A688" s="135" t="s">
        <v>1711</v>
      </c>
      <c r="B688" s="135" t="s">
        <v>1711</v>
      </c>
      <c r="C688" s="135" t="s">
        <v>1712</v>
      </c>
      <c r="D688" s="136">
        <v>51879</v>
      </c>
      <c r="E688" s="136">
        <v>50095</v>
      </c>
      <c r="F688" s="136">
        <v>15</v>
      </c>
      <c r="G688" s="135" t="s">
        <v>337</v>
      </c>
    </row>
    <row r="689" spans="1:7" ht="14.4" x14ac:dyDescent="0.3">
      <c r="A689" s="137" t="s">
        <v>1713</v>
      </c>
      <c r="B689" s="137" t="s">
        <v>1713</v>
      </c>
      <c r="C689" s="137" t="s">
        <v>1714</v>
      </c>
      <c r="D689" s="138">
        <v>29121</v>
      </c>
      <c r="E689" s="138">
        <v>27911</v>
      </c>
      <c r="F689" s="138">
        <v>9</v>
      </c>
      <c r="G689" s="137" t="s">
        <v>337</v>
      </c>
    </row>
    <row r="690" spans="1:7" ht="14.4" x14ac:dyDescent="0.3">
      <c r="A690" s="135" t="s">
        <v>1715</v>
      </c>
      <c r="B690" s="135" t="s">
        <v>1715</v>
      </c>
      <c r="C690" s="135" t="s">
        <v>1716</v>
      </c>
      <c r="D690" s="136">
        <v>35351</v>
      </c>
      <c r="E690" s="136">
        <v>32362</v>
      </c>
      <c r="F690" s="136">
        <v>14</v>
      </c>
      <c r="G690" s="135" t="s">
        <v>337</v>
      </c>
    </row>
    <row r="691" spans="1:7" ht="28.8" x14ac:dyDescent="0.3">
      <c r="A691" s="137" t="s">
        <v>1717</v>
      </c>
      <c r="B691" s="137" t="s">
        <v>1717</v>
      </c>
      <c r="C691" s="142" t="s">
        <v>1718</v>
      </c>
      <c r="D691" s="138">
        <v>14836</v>
      </c>
      <c r="E691" s="138">
        <v>25761</v>
      </c>
      <c r="F691" s="138">
        <v>4</v>
      </c>
      <c r="G691" s="137" t="s">
        <v>337</v>
      </c>
    </row>
    <row r="692" spans="1:7" ht="14.4" x14ac:dyDescent="0.3">
      <c r="A692" s="135" t="s">
        <v>1719</v>
      </c>
      <c r="B692" s="135" t="s">
        <v>1719</v>
      </c>
      <c r="C692" s="135" t="s">
        <v>1720</v>
      </c>
      <c r="D692" s="136">
        <v>3225</v>
      </c>
      <c r="E692" s="136">
        <v>3203</v>
      </c>
      <c r="F692" s="136">
        <v>1</v>
      </c>
      <c r="G692" s="135" t="s">
        <v>374</v>
      </c>
    </row>
    <row r="693" spans="1:7" ht="14.4" x14ac:dyDescent="0.3">
      <c r="A693" s="137" t="s">
        <v>1721</v>
      </c>
      <c r="B693" s="137" t="s">
        <v>1721</v>
      </c>
      <c r="C693" s="137" t="s">
        <v>1722</v>
      </c>
      <c r="D693" s="138">
        <v>4321</v>
      </c>
      <c r="E693" s="138">
        <v>4093</v>
      </c>
      <c r="F693" s="138">
        <v>1</v>
      </c>
      <c r="G693" s="137" t="s">
        <v>374</v>
      </c>
    </row>
    <row r="694" spans="1:7" ht="14.4" x14ac:dyDescent="0.3">
      <c r="A694" s="135" t="s">
        <v>1723</v>
      </c>
      <c r="B694" s="135" t="s">
        <v>1723</v>
      </c>
      <c r="C694" s="135" t="s">
        <v>1724</v>
      </c>
      <c r="D694" s="136">
        <v>411890</v>
      </c>
      <c r="E694" s="136">
        <v>398109</v>
      </c>
      <c r="F694" s="136">
        <v>55</v>
      </c>
      <c r="G694" s="141"/>
    </row>
    <row r="695" spans="1:7" ht="28.8" x14ac:dyDescent="0.3">
      <c r="A695" s="137" t="s">
        <v>1725</v>
      </c>
      <c r="B695" s="137" t="s">
        <v>1725</v>
      </c>
      <c r="C695" s="142" t="s">
        <v>1726</v>
      </c>
      <c r="D695" s="138">
        <v>113600</v>
      </c>
      <c r="E695" s="138">
        <v>110897</v>
      </c>
      <c r="F695" s="138">
        <v>15</v>
      </c>
      <c r="G695" s="137" t="s">
        <v>337</v>
      </c>
    </row>
    <row r="696" spans="1:7" ht="14.4" x14ac:dyDescent="0.3">
      <c r="A696" s="135" t="s">
        <v>1727</v>
      </c>
      <c r="B696" s="135" t="s">
        <v>1727</v>
      </c>
      <c r="C696" s="135" t="s">
        <v>1728</v>
      </c>
      <c r="D696" s="136">
        <v>62074</v>
      </c>
      <c r="E696" s="136">
        <v>68636</v>
      </c>
      <c r="F696" s="136">
        <v>11</v>
      </c>
      <c r="G696" s="135" t="s">
        <v>337</v>
      </c>
    </row>
    <row r="697" spans="1:7" ht="14.4" x14ac:dyDescent="0.3">
      <c r="A697" s="137" t="s">
        <v>1729</v>
      </c>
      <c r="B697" s="137" t="s">
        <v>1729</v>
      </c>
      <c r="C697" s="137" t="s">
        <v>1730</v>
      </c>
      <c r="D697" s="138">
        <v>221625</v>
      </c>
      <c r="E697" s="138">
        <v>203352</v>
      </c>
      <c r="F697" s="138">
        <v>47</v>
      </c>
      <c r="G697" s="137" t="s">
        <v>337</v>
      </c>
    </row>
    <row r="698" spans="1:7" ht="14.4" x14ac:dyDescent="0.3">
      <c r="A698" s="135" t="s">
        <v>1731</v>
      </c>
      <c r="B698" s="135" t="s">
        <v>1731</v>
      </c>
      <c r="C698" s="135" t="s">
        <v>1732</v>
      </c>
      <c r="D698" s="136">
        <v>110945</v>
      </c>
      <c r="E698" s="136">
        <v>110438</v>
      </c>
      <c r="F698" s="136">
        <v>30</v>
      </c>
      <c r="G698" s="135" t="s">
        <v>337</v>
      </c>
    </row>
    <row r="699" spans="1:7" ht="28.8" x14ac:dyDescent="0.3">
      <c r="A699" s="137" t="s">
        <v>1733</v>
      </c>
      <c r="B699" s="137" t="s">
        <v>1733</v>
      </c>
      <c r="C699" s="142" t="s">
        <v>1734</v>
      </c>
      <c r="D699" s="138">
        <v>105047</v>
      </c>
      <c r="E699" s="138">
        <v>103081</v>
      </c>
      <c r="F699" s="138">
        <v>26</v>
      </c>
      <c r="G699" s="137" t="s">
        <v>337</v>
      </c>
    </row>
    <row r="700" spans="1:7" ht="14.4" x14ac:dyDescent="0.3">
      <c r="A700" s="135" t="s">
        <v>1735</v>
      </c>
      <c r="B700" s="135" t="s">
        <v>1735</v>
      </c>
      <c r="C700" s="135" t="s">
        <v>1736</v>
      </c>
      <c r="D700" s="136">
        <v>80441</v>
      </c>
      <c r="E700" s="136">
        <v>91894</v>
      </c>
      <c r="F700" s="136">
        <v>23</v>
      </c>
      <c r="G700" s="135" t="s">
        <v>337</v>
      </c>
    </row>
    <row r="701" spans="1:7" ht="28.8" x14ac:dyDescent="0.3">
      <c r="A701" s="137" t="s">
        <v>1737</v>
      </c>
      <c r="B701" s="137" t="s">
        <v>1737</v>
      </c>
      <c r="C701" s="142" t="s">
        <v>1738</v>
      </c>
      <c r="D701" s="138">
        <v>67476</v>
      </c>
      <c r="E701" s="138">
        <v>72537</v>
      </c>
      <c r="F701" s="138">
        <v>15</v>
      </c>
      <c r="G701" s="137" t="s">
        <v>337</v>
      </c>
    </row>
    <row r="702" spans="1:7" ht="28.8" x14ac:dyDescent="0.3">
      <c r="A702" s="135" t="s">
        <v>1739</v>
      </c>
      <c r="B702" s="135" t="s">
        <v>1739</v>
      </c>
      <c r="C702" s="139" t="s">
        <v>1740</v>
      </c>
      <c r="D702" s="136">
        <v>119412</v>
      </c>
      <c r="E702" s="136">
        <v>99174</v>
      </c>
      <c r="F702" s="136">
        <v>20</v>
      </c>
      <c r="G702" s="135" t="s">
        <v>337</v>
      </c>
    </row>
    <row r="703" spans="1:7" ht="28.8" x14ac:dyDescent="0.3">
      <c r="A703" s="137" t="s">
        <v>1741</v>
      </c>
      <c r="B703" s="137" t="s">
        <v>1741</v>
      </c>
      <c r="C703" s="142" t="s">
        <v>1742</v>
      </c>
      <c r="D703" s="138">
        <v>60575</v>
      </c>
      <c r="E703" s="138">
        <v>64249</v>
      </c>
      <c r="F703" s="138">
        <v>8</v>
      </c>
      <c r="G703" s="137" t="s">
        <v>337</v>
      </c>
    </row>
    <row r="704" spans="1:7" ht="28.8" x14ac:dyDescent="0.3">
      <c r="A704" s="135" t="s">
        <v>1743</v>
      </c>
      <c r="B704" s="135" t="s">
        <v>1743</v>
      </c>
      <c r="C704" s="139" t="s">
        <v>1744</v>
      </c>
      <c r="D704" s="136">
        <v>43007</v>
      </c>
      <c r="E704" s="136">
        <v>43087</v>
      </c>
      <c r="F704" s="136">
        <v>8</v>
      </c>
      <c r="G704" s="135" t="s">
        <v>337</v>
      </c>
    </row>
    <row r="705" spans="1:7" ht="14.4" x14ac:dyDescent="0.3">
      <c r="A705" s="137" t="s">
        <v>1745</v>
      </c>
      <c r="B705" s="137" t="s">
        <v>1745</v>
      </c>
      <c r="C705" s="137" t="s">
        <v>1746</v>
      </c>
      <c r="D705" s="138">
        <v>82561</v>
      </c>
      <c r="E705" s="138">
        <v>67485</v>
      </c>
      <c r="F705" s="138">
        <v>11</v>
      </c>
      <c r="G705" s="137" t="s">
        <v>337</v>
      </c>
    </row>
    <row r="706" spans="1:7" ht="28.8" x14ac:dyDescent="0.3">
      <c r="A706" s="135" t="s">
        <v>1747</v>
      </c>
      <c r="B706" s="135" t="s">
        <v>1747</v>
      </c>
      <c r="C706" s="139" t="s">
        <v>1748</v>
      </c>
      <c r="D706" s="136">
        <v>131075</v>
      </c>
      <c r="E706" s="136">
        <v>111662</v>
      </c>
      <c r="F706" s="136">
        <v>29</v>
      </c>
      <c r="G706" s="135" t="s">
        <v>337</v>
      </c>
    </row>
    <row r="707" spans="1:7" ht="28.8" x14ac:dyDescent="0.3">
      <c r="A707" s="137" t="s">
        <v>1749</v>
      </c>
      <c r="B707" s="137" t="s">
        <v>1749</v>
      </c>
      <c r="C707" s="142" t="s">
        <v>1750</v>
      </c>
      <c r="D707" s="138">
        <v>74297</v>
      </c>
      <c r="E707" s="138">
        <v>77410</v>
      </c>
      <c r="F707" s="138">
        <v>14</v>
      </c>
      <c r="G707" s="137" t="s">
        <v>337</v>
      </c>
    </row>
    <row r="708" spans="1:7" ht="14.4" x14ac:dyDescent="0.3">
      <c r="A708" s="135" t="s">
        <v>1751</v>
      </c>
      <c r="B708" s="135" t="s">
        <v>1751</v>
      </c>
      <c r="C708" s="135" t="s">
        <v>1752</v>
      </c>
      <c r="D708" s="136">
        <v>83265</v>
      </c>
      <c r="E708" s="136">
        <v>73389</v>
      </c>
      <c r="F708" s="136">
        <v>14</v>
      </c>
      <c r="G708" s="135" t="s">
        <v>337</v>
      </c>
    </row>
    <row r="709" spans="1:7" ht="14.4" x14ac:dyDescent="0.3">
      <c r="A709" s="137" t="s">
        <v>1753</v>
      </c>
      <c r="B709" s="137" t="s">
        <v>1753</v>
      </c>
      <c r="C709" s="137" t="s">
        <v>1754</v>
      </c>
      <c r="D709" s="138">
        <v>53706</v>
      </c>
      <c r="E709" s="138">
        <v>46595</v>
      </c>
      <c r="F709" s="138">
        <v>6</v>
      </c>
      <c r="G709" s="137" t="s">
        <v>337</v>
      </c>
    </row>
    <row r="710" spans="1:7" ht="28.8" x14ac:dyDescent="0.3">
      <c r="A710" s="135" t="s">
        <v>1755</v>
      </c>
      <c r="B710" s="135" t="s">
        <v>1755</v>
      </c>
      <c r="C710" s="139" t="s">
        <v>1756</v>
      </c>
      <c r="D710" s="136">
        <v>130220</v>
      </c>
      <c r="E710" s="136">
        <v>70561</v>
      </c>
      <c r="F710" s="136">
        <v>21</v>
      </c>
      <c r="G710" s="135" t="s">
        <v>337</v>
      </c>
    </row>
    <row r="711" spans="1:7" ht="14.4" x14ac:dyDescent="0.3">
      <c r="A711" s="137" t="s">
        <v>1757</v>
      </c>
      <c r="B711" s="137" t="s">
        <v>1757</v>
      </c>
      <c r="C711" s="137" t="s">
        <v>1758</v>
      </c>
      <c r="D711" s="138">
        <v>53181</v>
      </c>
      <c r="E711" s="138">
        <v>46580</v>
      </c>
      <c r="F711" s="138">
        <v>9</v>
      </c>
      <c r="G711" s="137" t="s">
        <v>337</v>
      </c>
    </row>
    <row r="712" spans="1:7" ht="14.4" x14ac:dyDescent="0.3">
      <c r="A712" s="135" t="s">
        <v>1759</v>
      </c>
      <c r="B712" s="135" t="s">
        <v>1759</v>
      </c>
      <c r="C712" s="135" t="s">
        <v>1760</v>
      </c>
      <c r="D712" s="136">
        <v>12984</v>
      </c>
      <c r="E712" s="136">
        <v>14526</v>
      </c>
      <c r="F712" s="136">
        <v>1</v>
      </c>
      <c r="G712" s="135" t="s">
        <v>374</v>
      </c>
    </row>
    <row r="713" spans="1:7" ht="14.4" x14ac:dyDescent="0.3">
      <c r="A713" s="137" t="s">
        <v>1761</v>
      </c>
      <c r="B713" s="137" t="s">
        <v>1761</v>
      </c>
      <c r="C713" s="137" t="s">
        <v>1762</v>
      </c>
      <c r="D713" s="138">
        <v>45361</v>
      </c>
      <c r="E713" s="138">
        <v>42770</v>
      </c>
      <c r="F713" s="138">
        <v>13</v>
      </c>
      <c r="G713" s="137" t="s">
        <v>337</v>
      </c>
    </row>
    <row r="714" spans="1:7" ht="14.4" x14ac:dyDescent="0.3">
      <c r="A714" s="135" t="s">
        <v>243</v>
      </c>
      <c r="B714" s="135" t="s">
        <v>243</v>
      </c>
      <c r="C714" s="135" t="s">
        <v>242</v>
      </c>
      <c r="D714" s="136">
        <v>41506</v>
      </c>
      <c r="E714" s="136">
        <v>37650</v>
      </c>
      <c r="F714" s="136">
        <v>15</v>
      </c>
      <c r="G714" s="135" t="s">
        <v>337</v>
      </c>
    </row>
    <row r="715" spans="1:7" ht="14.4" x14ac:dyDescent="0.3">
      <c r="A715" s="137" t="s">
        <v>1763</v>
      </c>
      <c r="B715" s="137" t="s">
        <v>1763</v>
      </c>
      <c r="C715" s="137" t="s">
        <v>1764</v>
      </c>
      <c r="D715" s="138">
        <v>35699</v>
      </c>
      <c r="E715" s="138">
        <v>27594</v>
      </c>
      <c r="F715" s="138">
        <v>11</v>
      </c>
      <c r="G715" s="137" t="s">
        <v>337</v>
      </c>
    </row>
    <row r="716" spans="1:7" ht="14.4" x14ac:dyDescent="0.3">
      <c r="A716" s="135" t="s">
        <v>1765</v>
      </c>
      <c r="B716" s="135" t="s">
        <v>1765</v>
      </c>
      <c r="C716" s="135" t="s">
        <v>1766</v>
      </c>
      <c r="D716" s="136">
        <v>18647</v>
      </c>
      <c r="E716" s="136">
        <v>18889</v>
      </c>
      <c r="F716" s="136">
        <v>6</v>
      </c>
      <c r="G716" s="135" t="s">
        <v>337</v>
      </c>
    </row>
    <row r="717" spans="1:7" ht="14.4" x14ac:dyDescent="0.3">
      <c r="A717" s="137" t="s">
        <v>1767</v>
      </c>
      <c r="B717" s="137" t="s">
        <v>1767</v>
      </c>
      <c r="C717" s="137" t="s">
        <v>1768</v>
      </c>
      <c r="D717" s="138">
        <v>38387</v>
      </c>
      <c r="E717" s="138">
        <v>20078</v>
      </c>
      <c r="F717" s="138">
        <v>14</v>
      </c>
      <c r="G717" s="137" t="s">
        <v>337</v>
      </c>
    </row>
    <row r="718" spans="1:7" ht="14.4" x14ac:dyDescent="0.3">
      <c r="A718" s="135" t="s">
        <v>1769</v>
      </c>
      <c r="B718" s="135" t="s">
        <v>1769</v>
      </c>
      <c r="C718" s="135" t="s">
        <v>1770</v>
      </c>
      <c r="D718" s="136">
        <v>29940</v>
      </c>
      <c r="E718" s="136">
        <v>16354</v>
      </c>
      <c r="F718" s="136">
        <v>11</v>
      </c>
      <c r="G718" s="135" t="s">
        <v>337</v>
      </c>
    </row>
    <row r="719" spans="1:7" ht="14.4" x14ac:dyDescent="0.3">
      <c r="A719" s="137" t="s">
        <v>1771</v>
      </c>
      <c r="B719" s="137" t="s">
        <v>1771</v>
      </c>
      <c r="C719" s="137" t="s">
        <v>1772</v>
      </c>
      <c r="D719" s="138">
        <v>8031</v>
      </c>
      <c r="E719" s="138">
        <v>8104</v>
      </c>
      <c r="F719" s="138">
        <v>1</v>
      </c>
      <c r="G719" s="140"/>
    </row>
    <row r="720" spans="1:7" ht="14.4" x14ac:dyDescent="0.3">
      <c r="A720" s="135" t="s">
        <v>1773</v>
      </c>
      <c r="B720" s="135" t="s">
        <v>1773</v>
      </c>
      <c r="C720" s="135" t="s">
        <v>1774</v>
      </c>
      <c r="D720" s="136">
        <v>40002</v>
      </c>
      <c r="E720" s="136">
        <v>35768</v>
      </c>
      <c r="F720" s="136">
        <v>15</v>
      </c>
      <c r="G720" s="135" t="s">
        <v>337</v>
      </c>
    </row>
    <row r="721" spans="1:7" ht="14.4" x14ac:dyDescent="0.3">
      <c r="A721" s="137" t="s">
        <v>1775</v>
      </c>
      <c r="B721" s="137" t="s">
        <v>1775</v>
      </c>
      <c r="C721" s="137" t="s">
        <v>1776</v>
      </c>
      <c r="D721" s="138">
        <v>16029</v>
      </c>
      <c r="E721" s="138">
        <v>19185</v>
      </c>
      <c r="F721" s="138">
        <v>4</v>
      </c>
      <c r="G721" s="137" t="s">
        <v>337</v>
      </c>
    </row>
    <row r="722" spans="1:7" ht="14.4" x14ac:dyDescent="0.3">
      <c r="A722" s="135" t="s">
        <v>1777</v>
      </c>
      <c r="B722" s="135" t="s">
        <v>1777</v>
      </c>
      <c r="C722" s="135" t="s">
        <v>1778</v>
      </c>
      <c r="D722" s="136">
        <v>2513</v>
      </c>
      <c r="E722" s="136">
        <v>2676</v>
      </c>
      <c r="F722" s="136">
        <v>1</v>
      </c>
      <c r="G722" s="135" t="s">
        <v>374</v>
      </c>
    </row>
    <row r="723" spans="1:7" ht="14.4" x14ac:dyDescent="0.3">
      <c r="A723" s="137" t="s">
        <v>1779</v>
      </c>
      <c r="B723" s="137" t="s">
        <v>1779</v>
      </c>
      <c r="C723" s="137" t="s">
        <v>1780</v>
      </c>
      <c r="D723" s="138">
        <v>1502</v>
      </c>
      <c r="E723" s="138">
        <v>2419</v>
      </c>
      <c r="F723" s="138">
        <v>1</v>
      </c>
      <c r="G723" s="137" t="s">
        <v>374</v>
      </c>
    </row>
    <row r="724" spans="1:7" ht="14.4" x14ac:dyDescent="0.3">
      <c r="A724" s="135" t="s">
        <v>1781</v>
      </c>
      <c r="B724" s="135" t="s">
        <v>1781</v>
      </c>
      <c r="C724" s="135" t="s">
        <v>1782</v>
      </c>
      <c r="D724" s="136">
        <v>93314</v>
      </c>
      <c r="E724" s="136">
        <v>89958</v>
      </c>
      <c r="F724" s="136">
        <v>28</v>
      </c>
      <c r="G724" s="135" t="s">
        <v>337</v>
      </c>
    </row>
    <row r="725" spans="1:7" ht="14.4" x14ac:dyDescent="0.3">
      <c r="A725" s="137" t="s">
        <v>1783</v>
      </c>
      <c r="B725" s="137" t="s">
        <v>1783</v>
      </c>
      <c r="C725" s="137" t="s">
        <v>1784</v>
      </c>
      <c r="D725" s="138">
        <v>84139</v>
      </c>
      <c r="E725" s="138">
        <v>82824</v>
      </c>
      <c r="F725" s="138">
        <v>21</v>
      </c>
      <c r="G725" s="137" t="s">
        <v>337</v>
      </c>
    </row>
    <row r="726" spans="1:7" ht="14.4" x14ac:dyDescent="0.3">
      <c r="A726" s="135" t="s">
        <v>1785</v>
      </c>
      <c r="B726" s="135" t="s">
        <v>1785</v>
      </c>
      <c r="C726" s="135" t="s">
        <v>1786</v>
      </c>
      <c r="D726" s="136">
        <v>49079</v>
      </c>
      <c r="E726" s="136">
        <v>49716</v>
      </c>
      <c r="F726" s="136">
        <v>17</v>
      </c>
      <c r="G726" s="135" t="s">
        <v>337</v>
      </c>
    </row>
    <row r="727" spans="1:7" ht="14.4" x14ac:dyDescent="0.3">
      <c r="A727" s="137" t="s">
        <v>1787</v>
      </c>
      <c r="B727" s="137" t="s">
        <v>1787</v>
      </c>
      <c r="C727" s="137" t="s">
        <v>1788</v>
      </c>
      <c r="D727" s="138">
        <v>6258</v>
      </c>
      <c r="E727" s="138">
        <v>5871</v>
      </c>
      <c r="F727" s="138">
        <v>1</v>
      </c>
      <c r="G727" s="140"/>
    </row>
    <row r="728" spans="1:7" ht="14.4" x14ac:dyDescent="0.3">
      <c r="A728" s="135" t="s">
        <v>1789</v>
      </c>
      <c r="B728" s="135" t="s">
        <v>1789</v>
      </c>
      <c r="C728" s="135" t="s">
        <v>1790</v>
      </c>
      <c r="D728" s="136">
        <v>24047</v>
      </c>
      <c r="E728" s="136">
        <v>16487</v>
      </c>
      <c r="F728" s="136">
        <v>4</v>
      </c>
      <c r="G728" s="135" t="s">
        <v>337</v>
      </c>
    </row>
    <row r="729" spans="1:7" ht="14.4" x14ac:dyDescent="0.3">
      <c r="A729" s="137" t="s">
        <v>1791</v>
      </c>
      <c r="B729" s="137" t="s">
        <v>1791</v>
      </c>
      <c r="C729" s="137" t="s">
        <v>1792</v>
      </c>
      <c r="D729" s="138">
        <v>30660</v>
      </c>
      <c r="E729" s="138">
        <v>27745</v>
      </c>
      <c r="F729" s="138">
        <v>6</v>
      </c>
      <c r="G729" s="137" t="s">
        <v>337</v>
      </c>
    </row>
    <row r="730" spans="1:7" ht="14.4" x14ac:dyDescent="0.3">
      <c r="A730" s="135" t="s">
        <v>1793</v>
      </c>
      <c r="B730" s="135" t="s">
        <v>1793</v>
      </c>
      <c r="C730" s="135" t="s">
        <v>1794</v>
      </c>
      <c r="D730" s="136">
        <v>70165</v>
      </c>
      <c r="E730" s="136">
        <v>58638</v>
      </c>
      <c r="F730" s="136">
        <v>24</v>
      </c>
      <c r="G730" s="135" t="s">
        <v>337</v>
      </c>
    </row>
    <row r="731" spans="1:7" ht="14.4" x14ac:dyDescent="0.3">
      <c r="A731" s="137" t="s">
        <v>1795</v>
      </c>
      <c r="B731" s="137" t="s">
        <v>1795</v>
      </c>
      <c r="C731" s="137" t="s">
        <v>1796</v>
      </c>
      <c r="D731" s="138">
        <v>36261</v>
      </c>
      <c r="E731" s="138">
        <v>33656</v>
      </c>
      <c r="F731" s="138">
        <v>14</v>
      </c>
      <c r="G731" s="137" t="s">
        <v>337</v>
      </c>
    </row>
    <row r="732" spans="1:7" ht="14.4" x14ac:dyDescent="0.3">
      <c r="A732" s="135" t="s">
        <v>1797</v>
      </c>
      <c r="B732" s="135" t="s">
        <v>1797</v>
      </c>
      <c r="C732" s="135" t="s">
        <v>1798</v>
      </c>
      <c r="D732" s="136">
        <v>2813</v>
      </c>
      <c r="E732" s="136">
        <v>2374</v>
      </c>
      <c r="F732" s="136">
        <v>1</v>
      </c>
      <c r="G732" s="141"/>
    </row>
    <row r="733" spans="1:7" ht="14.4" x14ac:dyDescent="0.3">
      <c r="A733" s="137" t="s">
        <v>1799</v>
      </c>
      <c r="B733" s="137" t="s">
        <v>1799</v>
      </c>
      <c r="C733" s="137" t="s">
        <v>1800</v>
      </c>
      <c r="D733" s="138">
        <v>7089</v>
      </c>
      <c r="E733" s="138">
        <v>8230</v>
      </c>
      <c r="F733" s="138">
        <v>1</v>
      </c>
      <c r="G733" s="140"/>
    </row>
    <row r="734" spans="1:7" ht="14.4" x14ac:dyDescent="0.3">
      <c r="A734" s="135" t="s">
        <v>1801</v>
      </c>
      <c r="B734" s="135" t="s">
        <v>1801</v>
      </c>
      <c r="C734" s="135" t="s">
        <v>1802</v>
      </c>
      <c r="D734" s="136">
        <v>26679</v>
      </c>
      <c r="E734" s="136">
        <v>24022</v>
      </c>
      <c r="F734" s="136">
        <v>9</v>
      </c>
      <c r="G734" s="135" t="s">
        <v>337</v>
      </c>
    </row>
    <row r="735" spans="1:7" ht="14.4" x14ac:dyDescent="0.3">
      <c r="A735" s="137" t="s">
        <v>1803</v>
      </c>
      <c r="B735" s="137" t="s">
        <v>1803</v>
      </c>
      <c r="C735" s="137" t="s">
        <v>1804</v>
      </c>
      <c r="D735" s="138">
        <v>18731</v>
      </c>
      <c r="E735" s="138">
        <v>13019</v>
      </c>
      <c r="F735" s="138">
        <v>1</v>
      </c>
      <c r="G735" s="137" t="s">
        <v>337</v>
      </c>
    </row>
    <row r="736" spans="1:7" ht="14.4" x14ac:dyDescent="0.3">
      <c r="A736" s="135" t="s">
        <v>1805</v>
      </c>
      <c r="B736" s="135" t="s">
        <v>1805</v>
      </c>
      <c r="C736" s="135" t="s">
        <v>1806</v>
      </c>
      <c r="D736" s="136">
        <v>21636</v>
      </c>
      <c r="E736" s="136">
        <v>16916</v>
      </c>
      <c r="F736" s="136">
        <v>4</v>
      </c>
      <c r="G736" s="135" t="s">
        <v>337</v>
      </c>
    </row>
    <row r="737" spans="1:7" ht="14.4" x14ac:dyDescent="0.3">
      <c r="A737" s="137" t="s">
        <v>1807</v>
      </c>
      <c r="B737" s="137" t="s">
        <v>1807</v>
      </c>
      <c r="C737" s="137" t="s">
        <v>1808</v>
      </c>
      <c r="D737" s="138">
        <v>2770</v>
      </c>
      <c r="E737" s="138">
        <v>2116</v>
      </c>
      <c r="F737" s="138">
        <v>1</v>
      </c>
      <c r="G737" s="137" t="s">
        <v>374</v>
      </c>
    </row>
    <row r="738" spans="1:7" ht="14.4" x14ac:dyDescent="0.3">
      <c r="A738" s="135" t="s">
        <v>1809</v>
      </c>
      <c r="B738" s="135" t="s">
        <v>1809</v>
      </c>
      <c r="C738" s="135" t="s">
        <v>1810</v>
      </c>
      <c r="D738" s="136">
        <v>2519</v>
      </c>
      <c r="E738" s="136">
        <v>2191</v>
      </c>
      <c r="F738" s="136">
        <v>1</v>
      </c>
      <c r="G738" s="135" t="s">
        <v>374</v>
      </c>
    </row>
    <row r="739" spans="1:7" ht="14.4" x14ac:dyDescent="0.3">
      <c r="A739" s="137" t="s">
        <v>1811</v>
      </c>
      <c r="B739" s="137" t="s">
        <v>1811</v>
      </c>
      <c r="C739" s="137" t="s">
        <v>1812</v>
      </c>
      <c r="D739" s="138">
        <v>96106</v>
      </c>
      <c r="E739" s="138">
        <v>82635</v>
      </c>
      <c r="F739" s="138">
        <v>32</v>
      </c>
      <c r="G739" s="137" t="s">
        <v>337</v>
      </c>
    </row>
    <row r="740" spans="1:7" ht="28.8" x14ac:dyDescent="0.3">
      <c r="A740" s="135" t="s">
        <v>1813</v>
      </c>
      <c r="B740" s="135" t="s">
        <v>1813</v>
      </c>
      <c r="C740" s="139" t="s">
        <v>1814</v>
      </c>
      <c r="D740" s="136">
        <v>20198</v>
      </c>
      <c r="E740" s="136">
        <v>16010</v>
      </c>
      <c r="F740" s="136">
        <v>6</v>
      </c>
      <c r="G740" s="135" t="s">
        <v>337</v>
      </c>
    </row>
    <row r="741" spans="1:7" ht="14.4" x14ac:dyDescent="0.3">
      <c r="A741" s="137" t="s">
        <v>1815</v>
      </c>
      <c r="B741" s="137" t="s">
        <v>1815</v>
      </c>
      <c r="C741" s="137" t="s">
        <v>1816</v>
      </c>
      <c r="D741" s="138">
        <v>16226</v>
      </c>
      <c r="E741" s="138">
        <v>13292</v>
      </c>
      <c r="F741" s="138">
        <v>4</v>
      </c>
      <c r="G741" s="140"/>
    </row>
    <row r="742" spans="1:7" ht="14.4" x14ac:dyDescent="0.3">
      <c r="A742" s="135" t="s">
        <v>1817</v>
      </c>
      <c r="B742" s="135" t="s">
        <v>1817</v>
      </c>
      <c r="C742" s="135" t="s">
        <v>1818</v>
      </c>
      <c r="D742" s="136">
        <v>3515</v>
      </c>
      <c r="E742" s="136">
        <v>2876</v>
      </c>
      <c r="F742" s="136">
        <v>1</v>
      </c>
      <c r="G742" s="135" t="s">
        <v>374</v>
      </c>
    </row>
    <row r="743" spans="1:7" ht="14.4" x14ac:dyDescent="0.3">
      <c r="A743" s="137" t="s">
        <v>1819</v>
      </c>
      <c r="B743" s="137" t="s">
        <v>1819</v>
      </c>
      <c r="C743" s="137" t="s">
        <v>1820</v>
      </c>
      <c r="D743" s="138">
        <v>3888</v>
      </c>
      <c r="E743" s="138">
        <v>4488</v>
      </c>
      <c r="F743" s="138">
        <v>1</v>
      </c>
      <c r="G743" s="140"/>
    </row>
    <row r="744" spans="1:7" ht="14.4" x14ac:dyDescent="0.3">
      <c r="A744" s="135" t="s">
        <v>1821</v>
      </c>
      <c r="B744" s="135" t="s">
        <v>1821</v>
      </c>
      <c r="C744" s="135" t="s">
        <v>1822</v>
      </c>
      <c r="D744" s="136">
        <v>44364</v>
      </c>
      <c r="E744" s="136">
        <v>35302</v>
      </c>
      <c r="F744" s="136">
        <v>6</v>
      </c>
      <c r="G744" s="141"/>
    </row>
    <row r="745" spans="1:7" ht="14.4" x14ac:dyDescent="0.3">
      <c r="A745" s="137" t="s">
        <v>245</v>
      </c>
      <c r="B745" s="137" t="s">
        <v>245</v>
      </c>
      <c r="C745" s="137" t="s">
        <v>244</v>
      </c>
      <c r="D745" s="138">
        <v>30549</v>
      </c>
      <c r="E745" s="138">
        <v>22785</v>
      </c>
      <c r="F745" s="138">
        <v>6</v>
      </c>
      <c r="G745" s="137" t="s">
        <v>337</v>
      </c>
    </row>
    <row r="746" spans="1:7" ht="28.8" x14ac:dyDescent="0.3">
      <c r="A746" s="135" t="s">
        <v>1823</v>
      </c>
      <c r="B746" s="135" t="s">
        <v>1823</v>
      </c>
      <c r="C746" s="139" t="s">
        <v>1824</v>
      </c>
      <c r="D746" s="136">
        <v>26083</v>
      </c>
      <c r="E746" s="136">
        <v>20052</v>
      </c>
      <c r="F746" s="136">
        <v>6</v>
      </c>
      <c r="G746" s="135" t="s">
        <v>337</v>
      </c>
    </row>
    <row r="747" spans="1:7" ht="14.4" x14ac:dyDescent="0.3">
      <c r="A747" s="137" t="s">
        <v>1825</v>
      </c>
      <c r="B747" s="137" t="s">
        <v>1825</v>
      </c>
      <c r="C747" s="137" t="s">
        <v>1826</v>
      </c>
      <c r="D747" s="138">
        <v>11538</v>
      </c>
      <c r="E747" s="138">
        <v>9602</v>
      </c>
      <c r="F747" s="138">
        <v>1</v>
      </c>
      <c r="G747" s="140"/>
    </row>
    <row r="748" spans="1:7" ht="14.4" x14ac:dyDescent="0.3">
      <c r="A748" s="135" t="s">
        <v>1827</v>
      </c>
      <c r="B748" s="135" t="s">
        <v>1827</v>
      </c>
      <c r="C748" s="135" t="s">
        <v>1828</v>
      </c>
      <c r="D748" s="136">
        <v>2375</v>
      </c>
      <c r="E748" s="136">
        <v>2072</v>
      </c>
      <c r="F748" s="136">
        <v>1</v>
      </c>
      <c r="G748" s="141"/>
    </row>
    <row r="749" spans="1:7" ht="14.4" x14ac:dyDescent="0.3">
      <c r="A749" s="137" t="s">
        <v>1829</v>
      </c>
      <c r="B749" s="137" t="s">
        <v>1829</v>
      </c>
      <c r="C749" s="137" t="s">
        <v>1830</v>
      </c>
      <c r="D749" s="138">
        <v>18947</v>
      </c>
      <c r="E749" s="138">
        <v>13366</v>
      </c>
      <c r="F749" s="138">
        <v>1</v>
      </c>
      <c r="G749" s="140"/>
    </row>
    <row r="750" spans="1:7" ht="14.4" x14ac:dyDescent="0.3">
      <c r="A750" s="135" t="s">
        <v>1831</v>
      </c>
      <c r="B750" s="135" t="s">
        <v>1831</v>
      </c>
      <c r="C750" s="135" t="s">
        <v>1832</v>
      </c>
      <c r="D750" s="136">
        <v>4669</v>
      </c>
      <c r="E750" s="136">
        <v>3226</v>
      </c>
      <c r="F750" s="136">
        <v>1</v>
      </c>
      <c r="G750" s="141"/>
    </row>
    <row r="751" spans="1:7" ht="14.4" x14ac:dyDescent="0.3">
      <c r="A751" s="137" t="s">
        <v>1833</v>
      </c>
      <c r="B751" s="137" t="s">
        <v>1833</v>
      </c>
      <c r="C751" s="137" t="s">
        <v>1834</v>
      </c>
      <c r="D751" s="138">
        <v>1887</v>
      </c>
      <c r="E751" s="138">
        <v>1674</v>
      </c>
      <c r="F751" s="138">
        <v>1</v>
      </c>
      <c r="G751" s="137" t="s">
        <v>374</v>
      </c>
    </row>
    <row r="752" spans="1:7" ht="14.4" x14ac:dyDescent="0.3">
      <c r="A752" s="135" t="s">
        <v>1835</v>
      </c>
      <c r="B752" s="135" t="s">
        <v>1835</v>
      </c>
      <c r="C752" s="135" t="s">
        <v>1836</v>
      </c>
      <c r="D752" s="136">
        <v>2194</v>
      </c>
      <c r="E752" s="136">
        <v>2214</v>
      </c>
      <c r="F752" s="136">
        <v>1</v>
      </c>
      <c r="G752" s="135" t="s">
        <v>374</v>
      </c>
    </row>
    <row r="753" spans="1:7" ht="14.4" x14ac:dyDescent="0.3">
      <c r="A753" s="137" t="s">
        <v>1837</v>
      </c>
      <c r="B753" s="137" t="s">
        <v>1837</v>
      </c>
      <c r="C753" s="137" t="s">
        <v>1838</v>
      </c>
      <c r="D753" s="138">
        <v>19851</v>
      </c>
      <c r="E753" s="138">
        <v>24787</v>
      </c>
      <c r="F753" s="138">
        <v>1</v>
      </c>
      <c r="G753" s="140"/>
    </row>
    <row r="754" spans="1:7" ht="14.4" x14ac:dyDescent="0.3">
      <c r="A754" s="135" t="s">
        <v>1839</v>
      </c>
      <c r="B754" s="135" t="s">
        <v>1839</v>
      </c>
      <c r="C754" s="135" t="s">
        <v>1840</v>
      </c>
      <c r="D754" s="136">
        <v>125499</v>
      </c>
      <c r="E754" s="136">
        <v>109138</v>
      </c>
      <c r="F754" s="136">
        <v>29</v>
      </c>
      <c r="G754" s="135" t="s">
        <v>337</v>
      </c>
    </row>
    <row r="755" spans="1:7" ht="14.4" x14ac:dyDescent="0.3">
      <c r="A755" s="137" t="s">
        <v>1841</v>
      </c>
      <c r="B755" s="137" t="s">
        <v>1841</v>
      </c>
      <c r="C755" s="137" t="s">
        <v>1842</v>
      </c>
      <c r="D755" s="138">
        <v>53639</v>
      </c>
      <c r="E755" s="138">
        <v>44918</v>
      </c>
      <c r="F755" s="138">
        <v>9</v>
      </c>
      <c r="G755" s="137" t="s">
        <v>337</v>
      </c>
    </row>
    <row r="756" spans="1:7" ht="14.4" x14ac:dyDescent="0.3">
      <c r="A756" s="135" t="s">
        <v>1843</v>
      </c>
      <c r="B756" s="135" t="s">
        <v>1843</v>
      </c>
      <c r="C756" s="135" t="s">
        <v>1844</v>
      </c>
      <c r="D756" s="136">
        <v>12124</v>
      </c>
      <c r="E756" s="136">
        <v>14436</v>
      </c>
      <c r="F756" s="136">
        <v>1</v>
      </c>
      <c r="G756" s="141"/>
    </row>
    <row r="757" spans="1:7" ht="14.4" x14ac:dyDescent="0.3">
      <c r="A757" s="137" t="s">
        <v>1845</v>
      </c>
      <c r="B757" s="137" t="s">
        <v>1845</v>
      </c>
      <c r="C757" s="137" t="s">
        <v>1846</v>
      </c>
      <c r="D757" s="138">
        <v>7425</v>
      </c>
      <c r="E757" s="138">
        <v>7177</v>
      </c>
      <c r="F757" s="138">
        <v>1</v>
      </c>
      <c r="G757" s="140"/>
    </row>
    <row r="758" spans="1:7" ht="14.4" x14ac:dyDescent="0.3">
      <c r="A758" s="135" t="s">
        <v>1847</v>
      </c>
      <c r="B758" s="135" t="s">
        <v>1847</v>
      </c>
      <c r="C758" s="135" t="s">
        <v>1848</v>
      </c>
      <c r="D758" s="136">
        <v>2398</v>
      </c>
      <c r="E758" s="136">
        <v>1834</v>
      </c>
      <c r="F758" s="136">
        <v>1</v>
      </c>
      <c r="G758" s="135" t="s">
        <v>374</v>
      </c>
    </row>
    <row r="759" spans="1:7" ht="14.4" x14ac:dyDescent="0.3">
      <c r="A759" s="137" t="s">
        <v>1849</v>
      </c>
      <c r="B759" s="137" t="s">
        <v>1849</v>
      </c>
      <c r="C759" s="137" t="s">
        <v>1850</v>
      </c>
      <c r="D759" s="138">
        <v>2325</v>
      </c>
      <c r="E759" s="138">
        <v>1742</v>
      </c>
      <c r="F759" s="138">
        <v>1</v>
      </c>
      <c r="G759" s="137" t="s">
        <v>374</v>
      </c>
    </row>
    <row r="760" spans="1:7" ht="14.4" x14ac:dyDescent="0.3">
      <c r="A760" s="135" t="s">
        <v>1851</v>
      </c>
      <c r="B760" s="135" t="s">
        <v>1851</v>
      </c>
      <c r="C760" s="135" t="s">
        <v>1852</v>
      </c>
      <c r="D760" s="136">
        <v>10367</v>
      </c>
      <c r="E760" s="136">
        <v>10020</v>
      </c>
      <c r="F760" s="136">
        <v>1</v>
      </c>
      <c r="G760" s="135" t="s">
        <v>337</v>
      </c>
    </row>
    <row r="761" spans="1:7" ht="14.4" x14ac:dyDescent="0.3">
      <c r="A761" s="137" t="s">
        <v>1853</v>
      </c>
      <c r="B761" s="137" t="s">
        <v>1853</v>
      </c>
      <c r="C761" s="137" t="s">
        <v>1854</v>
      </c>
      <c r="D761" s="138">
        <v>49965</v>
      </c>
      <c r="E761" s="138">
        <v>48293</v>
      </c>
      <c r="F761" s="138">
        <v>16</v>
      </c>
      <c r="G761" s="140"/>
    </row>
    <row r="762" spans="1:7" ht="14.4" x14ac:dyDescent="0.3">
      <c r="A762" s="135" t="s">
        <v>1855</v>
      </c>
      <c r="B762" s="135" t="s">
        <v>1855</v>
      </c>
      <c r="C762" s="135" t="s">
        <v>1856</v>
      </c>
      <c r="D762" s="136">
        <v>66188</v>
      </c>
      <c r="E762" s="136">
        <v>63974</v>
      </c>
      <c r="F762" s="136">
        <v>23</v>
      </c>
      <c r="G762" s="135" t="s">
        <v>337</v>
      </c>
    </row>
    <row r="763" spans="1:7" ht="14.4" x14ac:dyDescent="0.3">
      <c r="A763" s="137" t="s">
        <v>247</v>
      </c>
      <c r="B763" s="137" t="s">
        <v>247</v>
      </c>
      <c r="C763" s="137" t="s">
        <v>246</v>
      </c>
      <c r="D763" s="138">
        <v>63656</v>
      </c>
      <c r="E763" s="138">
        <v>60329</v>
      </c>
      <c r="F763" s="138">
        <v>31</v>
      </c>
      <c r="G763" s="137" t="s">
        <v>337</v>
      </c>
    </row>
    <row r="764" spans="1:7" ht="14.4" x14ac:dyDescent="0.3">
      <c r="A764" s="135" t="s">
        <v>1857</v>
      </c>
      <c r="B764" s="135" t="s">
        <v>1857</v>
      </c>
      <c r="C764" s="135" t="s">
        <v>1858</v>
      </c>
      <c r="D764" s="136">
        <v>34288</v>
      </c>
      <c r="E764" s="136">
        <v>31704</v>
      </c>
      <c r="F764" s="136">
        <v>14</v>
      </c>
      <c r="G764" s="135" t="s">
        <v>337</v>
      </c>
    </row>
    <row r="765" spans="1:7" ht="14.4" x14ac:dyDescent="0.3">
      <c r="A765" s="137" t="s">
        <v>1859</v>
      </c>
      <c r="B765" s="137" t="s">
        <v>1859</v>
      </c>
      <c r="C765" s="137" t="s">
        <v>1860</v>
      </c>
      <c r="D765" s="138">
        <v>4460</v>
      </c>
      <c r="E765" s="138">
        <v>3987</v>
      </c>
      <c r="F765" s="138">
        <v>1</v>
      </c>
      <c r="G765" s="140"/>
    </row>
    <row r="766" spans="1:7" ht="14.4" x14ac:dyDescent="0.3">
      <c r="A766" s="135" t="s">
        <v>235</v>
      </c>
      <c r="B766" s="135" t="s">
        <v>235</v>
      </c>
      <c r="C766" s="135" t="s">
        <v>234</v>
      </c>
      <c r="D766" s="136">
        <v>1515</v>
      </c>
      <c r="E766" s="136">
        <v>1482</v>
      </c>
      <c r="F766" s="136">
        <v>1</v>
      </c>
      <c r="G766" s="141"/>
    </row>
    <row r="767" spans="1:7" ht="14.4" x14ac:dyDescent="0.3">
      <c r="A767" s="137" t="s">
        <v>1861</v>
      </c>
      <c r="B767" s="137" t="s">
        <v>1861</v>
      </c>
      <c r="C767" s="137" t="s">
        <v>1862</v>
      </c>
      <c r="D767" s="138">
        <v>6224</v>
      </c>
      <c r="E767" s="138">
        <v>6016</v>
      </c>
      <c r="F767" s="138">
        <v>4</v>
      </c>
      <c r="G767" s="140"/>
    </row>
    <row r="768" spans="1:7" ht="14.4" x14ac:dyDescent="0.3">
      <c r="A768" s="135" t="s">
        <v>1863</v>
      </c>
      <c r="B768" s="135" t="s">
        <v>1863</v>
      </c>
      <c r="C768" s="135" t="s">
        <v>1864</v>
      </c>
      <c r="D768" s="136">
        <v>1905</v>
      </c>
      <c r="E768" s="136">
        <v>1626</v>
      </c>
      <c r="F768" s="136">
        <v>1</v>
      </c>
      <c r="G768" s="135" t="s">
        <v>374</v>
      </c>
    </row>
    <row r="769" spans="1:7" ht="14.4" x14ac:dyDescent="0.3">
      <c r="A769" s="137" t="s">
        <v>1865</v>
      </c>
      <c r="B769" s="137" t="s">
        <v>1865</v>
      </c>
      <c r="C769" s="137" t="s">
        <v>1866</v>
      </c>
      <c r="D769" s="138">
        <v>1577</v>
      </c>
      <c r="E769" s="138">
        <v>1506</v>
      </c>
      <c r="F769" s="138">
        <v>1</v>
      </c>
      <c r="G769" s="137" t="s">
        <v>374</v>
      </c>
    </row>
    <row r="770" spans="1:7" ht="14.4" x14ac:dyDescent="0.3">
      <c r="A770" s="135" t="s">
        <v>1867</v>
      </c>
      <c r="B770" s="135" t="s">
        <v>1867</v>
      </c>
      <c r="C770" s="135" t="s">
        <v>1868</v>
      </c>
      <c r="D770" s="136">
        <v>2415</v>
      </c>
      <c r="E770" s="136">
        <v>1643</v>
      </c>
      <c r="F770" s="136">
        <v>1</v>
      </c>
      <c r="G770" s="135" t="s">
        <v>374</v>
      </c>
    </row>
    <row r="771" spans="1:7" ht="14.4" x14ac:dyDescent="0.3">
      <c r="A771" s="137" t="s">
        <v>1869</v>
      </c>
      <c r="B771" s="137" t="s">
        <v>1869</v>
      </c>
      <c r="C771" s="137" t="s">
        <v>1870</v>
      </c>
      <c r="D771" s="138">
        <v>2640</v>
      </c>
      <c r="E771" s="138">
        <v>2552</v>
      </c>
      <c r="F771" s="138">
        <v>1</v>
      </c>
      <c r="G771" s="137" t="s">
        <v>374</v>
      </c>
    </row>
    <row r="772" spans="1:7" ht="14.4" x14ac:dyDescent="0.3">
      <c r="A772" s="135" t="s">
        <v>1871</v>
      </c>
      <c r="B772" s="135" t="s">
        <v>1871</v>
      </c>
      <c r="C772" s="135" t="s">
        <v>1872</v>
      </c>
      <c r="D772" s="136">
        <v>2127</v>
      </c>
      <c r="E772" s="136">
        <v>2379</v>
      </c>
      <c r="F772" s="136">
        <v>1</v>
      </c>
      <c r="G772" s="135" t="s">
        <v>374</v>
      </c>
    </row>
    <row r="773" spans="1:7" ht="14.4" x14ac:dyDescent="0.3">
      <c r="A773" s="137" t="s">
        <v>1873</v>
      </c>
      <c r="B773" s="137" t="s">
        <v>1873</v>
      </c>
      <c r="C773" s="137" t="s">
        <v>1874</v>
      </c>
      <c r="D773" s="138">
        <v>787046</v>
      </c>
      <c r="E773" s="138">
        <v>501777</v>
      </c>
      <c r="F773" s="138">
        <v>71</v>
      </c>
      <c r="G773" s="140"/>
    </row>
    <row r="774" spans="1:7" ht="14.4" x14ac:dyDescent="0.3">
      <c r="A774" s="135" t="s">
        <v>1875</v>
      </c>
      <c r="B774" s="135" t="s">
        <v>1875</v>
      </c>
      <c r="C774" s="135" t="s">
        <v>1876</v>
      </c>
      <c r="D774" s="136">
        <v>179555</v>
      </c>
      <c r="E774" s="136">
        <v>148752</v>
      </c>
      <c r="F774" s="136">
        <v>19</v>
      </c>
      <c r="G774" s="141"/>
    </row>
    <row r="775" spans="1:7" ht="14.4" x14ac:dyDescent="0.3">
      <c r="A775" s="137" t="s">
        <v>1877</v>
      </c>
      <c r="B775" s="137" t="s">
        <v>1877</v>
      </c>
      <c r="C775" s="137" t="s">
        <v>1878</v>
      </c>
      <c r="D775" s="138">
        <v>59887</v>
      </c>
      <c r="E775" s="138">
        <v>52631</v>
      </c>
      <c r="F775" s="138">
        <v>15</v>
      </c>
      <c r="G775" s="137" t="s">
        <v>337</v>
      </c>
    </row>
    <row r="776" spans="1:7" ht="14.4" x14ac:dyDescent="0.3">
      <c r="A776" s="135" t="s">
        <v>1879</v>
      </c>
      <c r="B776" s="135" t="s">
        <v>1879</v>
      </c>
      <c r="C776" s="135" t="s">
        <v>1880</v>
      </c>
      <c r="D776" s="136">
        <v>91780</v>
      </c>
      <c r="E776" s="136">
        <v>64327</v>
      </c>
      <c r="F776" s="136">
        <v>28</v>
      </c>
      <c r="G776" s="135" t="s">
        <v>337</v>
      </c>
    </row>
    <row r="777" spans="1:7" ht="14.4" x14ac:dyDescent="0.3">
      <c r="A777" s="137" t="s">
        <v>1881</v>
      </c>
      <c r="B777" s="137" t="s">
        <v>1881</v>
      </c>
      <c r="C777" s="137" t="s">
        <v>1882</v>
      </c>
      <c r="D777" s="138">
        <v>59432</v>
      </c>
      <c r="E777" s="138">
        <v>52218</v>
      </c>
      <c r="F777" s="138">
        <v>14</v>
      </c>
      <c r="G777" s="137" t="s">
        <v>337</v>
      </c>
    </row>
    <row r="778" spans="1:7" ht="14.4" x14ac:dyDescent="0.3">
      <c r="A778" s="135" t="s">
        <v>1883</v>
      </c>
      <c r="B778" s="135" t="s">
        <v>1883</v>
      </c>
      <c r="C778" s="135" t="s">
        <v>1884</v>
      </c>
      <c r="D778" s="136">
        <v>3937</v>
      </c>
      <c r="E778" s="136">
        <v>3573</v>
      </c>
      <c r="F778" s="136">
        <v>1</v>
      </c>
      <c r="G778" s="135" t="s">
        <v>374</v>
      </c>
    </row>
    <row r="779" spans="1:7" ht="14.4" x14ac:dyDescent="0.3">
      <c r="A779" s="137" t="s">
        <v>1885</v>
      </c>
      <c r="B779" s="137" t="s">
        <v>1885</v>
      </c>
      <c r="C779" s="137" t="s">
        <v>1886</v>
      </c>
      <c r="D779" s="138">
        <v>4117</v>
      </c>
      <c r="E779" s="138">
        <v>5051</v>
      </c>
      <c r="F779" s="138">
        <v>1</v>
      </c>
      <c r="G779" s="137" t="s">
        <v>374</v>
      </c>
    </row>
    <row r="780" spans="1:7" ht="14.4" x14ac:dyDescent="0.3">
      <c r="A780" s="135" t="s">
        <v>1887</v>
      </c>
      <c r="B780" s="135" t="s">
        <v>1887</v>
      </c>
      <c r="C780" s="135" t="s">
        <v>1888</v>
      </c>
      <c r="D780" s="136">
        <v>19330</v>
      </c>
      <c r="E780" s="136">
        <v>18683</v>
      </c>
      <c r="F780" s="136">
        <v>1</v>
      </c>
      <c r="G780" s="135" t="s">
        <v>374</v>
      </c>
    </row>
    <row r="781" spans="1:7" ht="14.4" x14ac:dyDescent="0.3">
      <c r="A781" s="137" t="s">
        <v>1889</v>
      </c>
      <c r="B781" s="137" t="s">
        <v>1889</v>
      </c>
      <c r="C781" s="137" t="s">
        <v>1890</v>
      </c>
      <c r="D781" s="138">
        <v>12886</v>
      </c>
      <c r="E781" s="138">
        <v>12455</v>
      </c>
      <c r="F781" s="138">
        <v>1</v>
      </c>
      <c r="G781" s="137" t="s">
        <v>374</v>
      </c>
    </row>
    <row r="782" spans="1:7" ht="14.4" x14ac:dyDescent="0.3">
      <c r="A782" s="135" t="s">
        <v>1891</v>
      </c>
      <c r="B782" s="135" t="s">
        <v>1891</v>
      </c>
      <c r="C782" s="135" t="s">
        <v>1892</v>
      </c>
      <c r="D782" s="136">
        <v>6444</v>
      </c>
      <c r="E782" s="136">
        <v>6228</v>
      </c>
      <c r="F782" s="136">
        <v>1</v>
      </c>
      <c r="G782" s="135" t="s">
        <v>374</v>
      </c>
    </row>
    <row r="783" spans="1:7" ht="14.4" x14ac:dyDescent="0.3">
      <c r="A783" s="137" t="s">
        <v>1893</v>
      </c>
      <c r="B783" s="137" t="s">
        <v>1893</v>
      </c>
      <c r="C783" s="137" t="s">
        <v>1894</v>
      </c>
      <c r="D783" s="138">
        <v>109112</v>
      </c>
      <c r="E783" s="138">
        <v>108054</v>
      </c>
      <c r="F783" s="138">
        <v>36</v>
      </c>
      <c r="G783" s="137" t="s">
        <v>337</v>
      </c>
    </row>
    <row r="784" spans="1:7" ht="14.4" x14ac:dyDescent="0.3">
      <c r="A784" s="135" t="s">
        <v>1895</v>
      </c>
      <c r="B784" s="135" t="s">
        <v>1895</v>
      </c>
      <c r="C784" s="135" t="s">
        <v>1896</v>
      </c>
      <c r="D784" s="136">
        <v>46860</v>
      </c>
      <c r="E784" s="136">
        <v>23416</v>
      </c>
      <c r="F784" s="136">
        <v>11</v>
      </c>
      <c r="G784" s="135" t="s">
        <v>337</v>
      </c>
    </row>
    <row r="785" spans="1:7" ht="14.4" x14ac:dyDescent="0.3">
      <c r="A785" s="137" t="s">
        <v>1897</v>
      </c>
      <c r="B785" s="137" t="s">
        <v>1897</v>
      </c>
      <c r="C785" s="137" t="s">
        <v>1898</v>
      </c>
      <c r="D785" s="138">
        <v>42401</v>
      </c>
      <c r="E785" s="138">
        <v>40982</v>
      </c>
      <c r="F785" s="138">
        <v>1</v>
      </c>
      <c r="G785" s="140"/>
    </row>
    <row r="786" spans="1:7" ht="14.4" x14ac:dyDescent="0.3">
      <c r="A786" s="135" t="s">
        <v>1899</v>
      </c>
      <c r="B786" s="135" t="s">
        <v>1899</v>
      </c>
      <c r="C786" s="135" t="s">
        <v>1900</v>
      </c>
      <c r="D786" s="136">
        <v>5695</v>
      </c>
      <c r="E786" s="136">
        <v>4082</v>
      </c>
      <c r="F786" s="136">
        <v>1</v>
      </c>
      <c r="G786" s="135" t="s">
        <v>374</v>
      </c>
    </row>
    <row r="787" spans="1:7" ht="14.4" x14ac:dyDescent="0.3">
      <c r="A787" s="137" t="s">
        <v>1901</v>
      </c>
      <c r="B787" s="137" t="s">
        <v>1901</v>
      </c>
      <c r="C787" s="137" t="s">
        <v>1902</v>
      </c>
      <c r="D787" s="138">
        <v>1694</v>
      </c>
      <c r="E787" s="138">
        <v>1637</v>
      </c>
      <c r="F787" s="138">
        <v>1</v>
      </c>
      <c r="G787" s="137" t="s">
        <v>374</v>
      </c>
    </row>
    <row r="788" spans="1:7" ht="28.8" x14ac:dyDescent="0.3">
      <c r="A788" s="135" t="s">
        <v>1903</v>
      </c>
      <c r="B788" s="135" t="s">
        <v>1903</v>
      </c>
      <c r="C788" s="139" t="s">
        <v>1904</v>
      </c>
      <c r="D788" s="136">
        <v>680039</v>
      </c>
      <c r="E788" s="136">
        <v>800405</v>
      </c>
      <c r="F788" s="136">
        <v>112</v>
      </c>
      <c r="G788" s="141"/>
    </row>
    <row r="789" spans="1:7" ht="28.8" x14ac:dyDescent="0.3">
      <c r="A789" s="137" t="s">
        <v>1905</v>
      </c>
      <c r="B789" s="137" t="s">
        <v>1905</v>
      </c>
      <c r="C789" s="142" t="s">
        <v>1906</v>
      </c>
      <c r="D789" s="138">
        <v>272337</v>
      </c>
      <c r="E789" s="138">
        <v>263225</v>
      </c>
      <c r="F789" s="138">
        <v>48</v>
      </c>
      <c r="G789" s="137" t="s">
        <v>337</v>
      </c>
    </row>
    <row r="790" spans="1:7" ht="14.4" x14ac:dyDescent="0.3">
      <c r="A790" s="135" t="s">
        <v>1907</v>
      </c>
      <c r="B790" s="135" t="s">
        <v>1907</v>
      </c>
      <c r="C790" s="135" t="s">
        <v>1908</v>
      </c>
      <c r="D790" s="136">
        <v>244722</v>
      </c>
      <c r="E790" s="136">
        <v>276502</v>
      </c>
      <c r="F790" s="136">
        <v>84</v>
      </c>
      <c r="G790" s="141"/>
    </row>
    <row r="791" spans="1:7" ht="28.8" x14ac:dyDescent="0.3">
      <c r="A791" s="137" t="s">
        <v>1909</v>
      </c>
      <c r="B791" s="137" t="s">
        <v>1909</v>
      </c>
      <c r="C791" s="142" t="s">
        <v>1910</v>
      </c>
      <c r="D791" s="138">
        <v>80781</v>
      </c>
      <c r="E791" s="138">
        <v>80596</v>
      </c>
      <c r="F791" s="138">
        <v>46</v>
      </c>
      <c r="G791" s="140"/>
    </row>
    <row r="792" spans="1:7" ht="14.4" x14ac:dyDescent="0.3">
      <c r="A792" s="135" t="s">
        <v>1911</v>
      </c>
      <c r="B792" s="135" t="s">
        <v>1911</v>
      </c>
      <c r="C792" s="135" t="s">
        <v>1912</v>
      </c>
      <c r="D792" s="136">
        <v>8555</v>
      </c>
      <c r="E792" s="136">
        <v>8295</v>
      </c>
      <c r="F792" s="136">
        <v>1</v>
      </c>
      <c r="G792" s="141"/>
    </row>
    <row r="793" spans="1:7" ht="14.4" x14ac:dyDescent="0.3">
      <c r="A793" s="137" t="s">
        <v>1913</v>
      </c>
      <c r="B793" s="137" t="s">
        <v>1913</v>
      </c>
      <c r="C793" s="137" t="s">
        <v>1914</v>
      </c>
      <c r="D793" s="138">
        <v>552000</v>
      </c>
      <c r="E793" s="138">
        <v>910271</v>
      </c>
      <c r="F793" s="138">
        <v>35</v>
      </c>
      <c r="G793" s="140"/>
    </row>
    <row r="794" spans="1:7" ht="14.4" x14ac:dyDescent="0.3">
      <c r="A794" s="135" t="s">
        <v>1915</v>
      </c>
      <c r="B794" s="135" t="s">
        <v>1915</v>
      </c>
      <c r="C794" s="135" t="s">
        <v>1916</v>
      </c>
      <c r="D794" s="136">
        <v>861566</v>
      </c>
      <c r="E794" s="136">
        <v>817016</v>
      </c>
      <c r="F794" s="136">
        <v>63</v>
      </c>
      <c r="G794" s="141"/>
    </row>
    <row r="795" spans="1:7" ht="14.4" x14ac:dyDescent="0.3">
      <c r="A795" s="137" t="s">
        <v>1917</v>
      </c>
      <c r="B795" s="137" t="s">
        <v>1917</v>
      </c>
      <c r="C795" s="137" t="s">
        <v>1918</v>
      </c>
      <c r="D795" s="138">
        <v>592908</v>
      </c>
      <c r="E795" s="138">
        <v>573071</v>
      </c>
      <c r="F795" s="138">
        <v>57</v>
      </c>
      <c r="G795" s="137" t="s">
        <v>337</v>
      </c>
    </row>
    <row r="796" spans="1:7" ht="14.4" x14ac:dyDescent="0.3">
      <c r="A796" s="135" t="s">
        <v>1919</v>
      </c>
      <c r="B796" s="135" t="s">
        <v>1919</v>
      </c>
      <c r="C796" s="135" t="s">
        <v>1920</v>
      </c>
      <c r="D796" s="136">
        <v>489740</v>
      </c>
      <c r="E796" s="136">
        <v>473355</v>
      </c>
      <c r="F796" s="136">
        <v>51</v>
      </c>
      <c r="G796" s="135" t="s">
        <v>337</v>
      </c>
    </row>
    <row r="797" spans="1:7" ht="14.4" x14ac:dyDescent="0.3">
      <c r="A797" s="137" t="s">
        <v>1921</v>
      </c>
      <c r="B797" s="137" t="s">
        <v>1921</v>
      </c>
      <c r="C797" s="137" t="s">
        <v>1922</v>
      </c>
      <c r="D797" s="138">
        <v>329923</v>
      </c>
      <c r="E797" s="138">
        <v>281788</v>
      </c>
      <c r="F797" s="138">
        <v>37</v>
      </c>
      <c r="G797" s="137" t="s">
        <v>337</v>
      </c>
    </row>
    <row r="798" spans="1:7" ht="14.4" x14ac:dyDescent="0.3">
      <c r="A798" s="135" t="s">
        <v>1923</v>
      </c>
      <c r="B798" s="135" t="s">
        <v>1923</v>
      </c>
      <c r="C798" s="135" t="s">
        <v>1924</v>
      </c>
      <c r="D798" s="136">
        <v>316653</v>
      </c>
      <c r="E798" s="136">
        <v>257220</v>
      </c>
      <c r="F798" s="136">
        <v>36</v>
      </c>
      <c r="G798" s="135" t="s">
        <v>337</v>
      </c>
    </row>
    <row r="799" spans="1:7" ht="14.4" x14ac:dyDescent="0.3">
      <c r="A799" s="137" t="s">
        <v>1925</v>
      </c>
      <c r="B799" s="137" t="s">
        <v>1925</v>
      </c>
      <c r="C799" s="137" t="s">
        <v>1926</v>
      </c>
      <c r="D799" s="138">
        <v>245638</v>
      </c>
      <c r="E799" s="138">
        <v>237420</v>
      </c>
      <c r="F799" s="138">
        <v>9</v>
      </c>
      <c r="G799" s="140"/>
    </row>
    <row r="800" spans="1:7" ht="14.4" x14ac:dyDescent="0.3">
      <c r="A800" s="135" t="s">
        <v>1927</v>
      </c>
      <c r="B800" s="135" t="s">
        <v>1927</v>
      </c>
      <c r="C800" s="135" t="s">
        <v>1928</v>
      </c>
      <c r="D800" s="136">
        <v>78674</v>
      </c>
      <c r="E800" s="136">
        <v>76042</v>
      </c>
      <c r="F800" s="136">
        <v>1</v>
      </c>
      <c r="G800" s="141"/>
    </row>
    <row r="801" spans="1:7" ht="14.4" x14ac:dyDescent="0.3">
      <c r="A801" s="137" t="s">
        <v>1929</v>
      </c>
      <c r="B801" s="137" t="s">
        <v>1929</v>
      </c>
      <c r="C801" s="137" t="s">
        <v>1930</v>
      </c>
      <c r="D801" s="138">
        <v>32437</v>
      </c>
      <c r="E801" s="138">
        <v>31352</v>
      </c>
      <c r="F801" s="138">
        <v>4</v>
      </c>
      <c r="G801" s="140"/>
    </row>
    <row r="802" spans="1:7" ht="14.4" x14ac:dyDescent="0.3">
      <c r="A802" s="135" t="s">
        <v>1931</v>
      </c>
      <c r="B802" s="135" t="s">
        <v>1931</v>
      </c>
      <c r="C802" s="135" t="s">
        <v>1932</v>
      </c>
      <c r="D802" s="136">
        <v>97851</v>
      </c>
      <c r="E802" s="136">
        <v>107048</v>
      </c>
      <c r="F802" s="136">
        <v>6</v>
      </c>
      <c r="G802" s="141"/>
    </row>
    <row r="803" spans="1:7" ht="14.4" x14ac:dyDescent="0.3">
      <c r="A803" s="137" t="s">
        <v>1933</v>
      </c>
      <c r="B803" s="137" t="s">
        <v>1933</v>
      </c>
      <c r="C803" s="137" t="s">
        <v>1934</v>
      </c>
      <c r="D803" s="138">
        <v>210885</v>
      </c>
      <c r="E803" s="138">
        <v>265182</v>
      </c>
      <c r="F803" s="138">
        <v>16</v>
      </c>
      <c r="G803" s="140"/>
    </row>
    <row r="804" spans="1:7" ht="14.4" x14ac:dyDescent="0.3">
      <c r="A804" s="135" t="s">
        <v>1935</v>
      </c>
      <c r="B804" s="135" t="s">
        <v>1935</v>
      </c>
      <c r="C804" s="135" t="s">
        <v>1936</v>
      </c>
      <c r="D804" s="136">
        <v>136988</v>
      </c>
      <c r="E804" s="136">
        <v>137329</v>
      </c>
      <c r="F804" s="136">
        <v>12</v>
      </c>
      <c r="G804" s="141"/>
    </row>
    <row r="805" spans="1:7" ht="14.4" x14ac:dyDescent="0.3">
      <c r="A805" s="137" t="s">
        <v>1937</v>
      </c>
      <c r="B805" s="137" t="s">
        <v>1937</v>
      </c>
      <c r="C805" s="137" t="s">
        <v>1938</v>
      </c>
      <c r="D805" s="138">
        <v>151132</v>
      </c>
      <c r="E805" s="138">
        <v>126192</v>
      </c>
      <c r="F805" s="138">
        <v>12</v>
      </c>
      <c r="G805" s="140"/>
    </row>
    <row r="806" spans="1:7" ht="14.4" x14ac:dyDescent="0.3">
      <c r="A806" s="135" t="s">
        <v>1939</v>
      </c>
      <c r="B806" s="135" t="s">
        <v>1939</v>
      </c>
      <c r="C806" s="135" t="s">
        <v>1940</v>
      </c>
      <c r="D806" s="136">
        <v>133122</v>
      </c>
      <c r="E806" s="136">
        <v>114658</v>
      </c>
      <c r="F806" s="136">
        <v>11</v>
      </c>
      <c r="G806" s="141"/>
    </row>
    <row r="807" spans="1:7" ht="14.4" x14ac:dyDescent="0.3">
      <c r="A807" s="137" t="s">
        <v>1941</v>
      </c>
      <c r="B807" s="137" t="s">
        <v>1941</v>
      </c>
      <c r="C807" s="137" t="s">
        <v>1942</v>
      </c>
      <c r="D807" s="138">
        <v>469498</v>
      </c>
      <c r="E807" s="138">
        <v>608143</v>
      </c>
      <c r="F807" s="138">
        <v>32</v>
      </c>
      <c r="G807" s="140"/>
    </row>
    <row r="808" spans="1:7" ht="14.4" x14ac:dyDescent="0.3">
      <c r="A808" s="135" t="s">
        <v>1943</v>
      </c>
      <c r="B808" s="135" t="s">
        <v>1943</v>
      </c>
      <c r="C808" s="135" t="s">
        <v>1944</v>
      </c>
      <c r="D808" s="136">
        <v>2820885</v>
      </c>
      <c r="E808" s="136">
        <v>2726506</v>
      </c>
      <c r="F808" s="136">
        <v>82</v>
      </c>
      <c r="G808" s="141"/>
    </row>
    <row r="809" spans="1:7" ht="14.4" x14ac:dyDescent="0.3">
      <c r="A809" s="137" t="s">
        <v>1945</v>
      </c>
      <c r="B809" s="137" t="s">
        <v>1945</v>
      </c>
      <c r="C809" s="137" t="s">
        <v>1946</v>
      </c>
      <c r="D809" s="138">
        <v>747851</v>
      </c>
      <c r="E809" s="138">
        <v>659974</v>
      </c>
      <c r="F809" s="138">
        <v>62</v>
      </c>
      <c r="G809" s="140"/>
    </row>
    <row r="810" spans="1:7" ht="14.4" x14ac:dyDescent="0.3">
      <c r="A810" s="135" t="s">
        <v>1947</v>
      </c>
      <c r="B810" s="135" t="s">
        <v>1947</v>
      </c>
      <c r="C810" s="135" t="s">
        <v>1948</v>
      </c>
      <c r="D810" s="136">
        <v>67373</v>
      </c>
      <c r="E810" s="136">
        <v>130986</v>
      </c>
      <c r="F810" s="136">
        <v>4</v>
      </c>
      <c r="G810" s="141"/>
    </row>
    <row r="811" spans="1:7" ht="14.4" x14ac:dyDescent="0.3">
      <c r="A811" s="137" t="s">
        <v>1949</v>
      </c>
      <c r="B811" s="137" t="s">
        <v>1949</v>
      </c>
      <c r="C811" s="137" t="s">
        <v>1950</v>
      </c>
      <c r="D811" s="138">
        <v>111255</v>
      </c>
      <c r="E811" s="138">
        <v>166707</v>
      </c>
      <c r="F811" s="138">
        <v>36</v>
      </c>
      <c r="G811" s="140"/>
    </row>
    <row r="812" spans="1:7" ht="14.4" x14ac:dyDescent="0.3">
      <c r="A812" s="135" t="s">
        <v>1951</v>
      </c>
      <c r="B812" s="135" t="s">
        <v>1951</v>
      </c>
      <c r="C812" s="135" t="s">
        <v>1952</v>
      </c>
      <c r="D812" s="136">
        <v>92851</v>
      </c>
      <c r="E812" s="136">
        <v>89744</v>
      </c>
      <c r="F812" s="136">
        <v>1</v>
      </c>
      <c r="G812" s="141"/>
    </row>
    <row r="813" spans="1:7" ht="14.4" x14ac:dyDescent="0.3">
      <c r="A813" s="137" t="s">
        <v>1953</v>
      </c>
      <c r="B813" s="137" t="s">
        <v>1953</v>
      </c>
      <c r="C813" s="137" t="s">
        <v>1954</v>
      </c>
      <c r="D813" s="138">
        <v>23967</v>
      </c>
      <c r="E813" s="138">
        <v>23165</v>
      </c>
      <c r="F813" s="138">
        <v>1</v>
      </c>
      <c r="G813" s="140"/>
    </row>
    <row r="814" spans="1:7" ht="14.4" x14ac:dyDescent="0.3">
      <c r="A814" s="135" t="s">
        <v>1955</v>
      </c>
      <c r="B814" s="135" t="s">
        <v>1955</v>
      </c>
      <c r="C814" s="135" t="s">
        <v>1956</v>
      </c>
      <c r="D814" s="136">
        <v>115097</v>
      </c>
      <c r="E814" s="136">
        <v>96595</v>
      </c>
      <c r="F814" s="136">
        <v>16</v>
      </c>
      <c r="G814" s="141"/>
    </row>
    <row r="815" spans="1:7" ht="14.4" x14ac:dyDescent="0.3">
      <c r="A815" s="137" t="s">
        <v>1957</v>
      </c>
      <c r="B815" s="137" t="s">
        <v>1957</v>
      </c>
      <c r="C815" s="137" t="s">
        <v>1958</v>
      </c>
      <c r="D815" s="138">
        <v>23822</v>
      </c>
      <c r="E815" s="138">
        <v>19863</v>
      </c>
      <c r="F815" s="138">
        <v>1</v>
      </c>
      <c r="G815" s="140"/>
    </row>
    <row r="816" spans="1:7" ht="14.4" x14ac:dyDescent="0.3">
      <c r="A816" s="135" t="s">
        <v>1959</v>
      </c>
      <c r="B816" s="135" t="s">
        <v>1959</v>
      </c>
      <c r="C816" s="135" t="s">
        <v>1960</v>
      </c>
      <c r="D816" s="136">
        <v>4961</v>
      </c>
      <c r="E816" s="136">
        <v>4309</v>
      </c>
      <c r="F816" s="136">
        <v>1</v>
      </c>
      <c r="G816" s="141"/>
    </row>
    <row r="817" spans="1:7" ht="14.4" x14ac:dyDescent="0.3">
      <c r="A817" s="137" t="s">
        <v>1961</v>
      </c>
      <c r="B817" s="137" t="s">
        <v>1961</v>
      </c>
      <c r="C817" s="137" t="s">
        <v>1962</v>
      </c>
      <c r="D817" s="138">
        <v>3693</v>
      </c>
      <c r="E817" s="138">
        <v>3796</v>
      </c>
      <c r="F817" s="138">
        <v>1</v>
      </c>
      <c r="G817" s="140"/>
    </row>
    <row r="818" spans="1:7" ht="14.4" x14ac:dyDescent="0.3">
      <c r="A818" s="135" t="s">
        <v>1963</v>
      </c>
      <c r="B818" s="135" t="s">
        <v>1963</v>
      </c>
      <c r="C818" s="135" t="s">
        <v>1964</v>
      </c>
      <c r="D818" s="136">
        <v>5970</v>
      </c>
      <c r="E818" s="136">
        <v>5300</v>
      </c>
      <c r="F818" s="136">
        <v>1</v>
      </c>
      <c r="G818" s="141"/>
    </row>
    <row r="819" spans="1:7" ht="14.4" x14ac:dyDescent="0.3">
      <c r="A819" s="137" t="s">
        <v>1965</v>
      </c>
      <c r="B819" s="137" t="s">
        <v>1965</v>
      </c>
      <c r="C819" s="137" t="s">
        <v>1966</v>
      </c>
      <c r="D819" s="138">
        <v>1738</v>
      </c>
      <c r="E819" s="138">
        <v>2937</v>
      </c>
      <c r="F819" s="138">
        <v>1</v>
      </c>
      <c r="G819" s="140"/>
    </row>
    <row r="820" spans="1:7" ht="14.4" x14ac:dyDescent="0.3">
      <c r="A820" s="135" t="s">
        <v>1967</v>
      </c>
      <c r="B820" s="135" t="s">
        <v>1967</v>
      </c>
      <c r="C820" s="135" t="s">
        <v>1968</v>
      </c>
      <c r="D820" s="136">
        <v>64555</v>
      </c>
      <c r="E820" s="136">
        <v>66711</v>
      </c>
      <c r="F820" s="136">
        <v>18</v>
      </c>
      <c r="G820" s="141"/>
    </row>
    <row r="821" spans="1:7" ht="14.4" x14ac:dyDescent="0.3">
      <c r="A821" s="137" t="s">
        <v>1969</v>
      </c>
      <c r="B821" s="137" t="s">
        <v>1969</v>
      </c>
      <c r="C821" s="137" t="s">
        <v>1970</v>
      </c>
      <c r="D821" s="138">
        <v>60693</v>
      </c>
      <c r="E821" s="138">
        <v>62601</v>
      </c>
      <c r="F821" s="138">
        <v>15</v>
      </c>
      <c r="G821" s="140"/>
    </row>
    <row r="822" spans="1:7" ht="14.4" x14ac:dyDescent="0.3">
      <c r="A822" s="135" t="s">
        <v>1971</v>
      </c>
      <c r="B822" s="135" t="s">
        <v>1971</v>
      </c>
      <c r="C822" s="135" t="s">
        <v>1972</v>
      </c>
      <c r="D822" s="136">
        <v>53897</v>
      </c>
      <c r="E822" s="136">
        <v>53657</v>
      </c>
      <c r="F822" s="136">
        <v>14</v>
      </c>
      <c r="G822" s="141"/>
    </row>
    <row r="823" spans="1:7" ht="14.4" x14ac:dyDescent="0.3">
      <c r="A823" s="137" t="s">
        <v>1973</v>
      </c>
      <c r="B823" s="137" t="s">
        <v>1973</v>
      </c>
      <c r="C823" s="137" t="s">
        <v>1974</v>
      </c>
      <c r="D823" s="138">
        <v>398930</v>
      </c>
      <c r="E823" s="138">
        <v>345887</v>
      </c>
      <c r="F823" s="138">
        <v>64</v>
      </c>
      <c r="G823" s="140"/>
    </row>
    <row r="824" spans="1:7" ht="14.4" x14ac:dyDescent="0.3">
      <c r="A824" s="135" t="s">
        <v>1975</v>
      </c>
      <c r="B824" s="135" t="s">
        <v>1975</v>
      </c>
      <c r="C824" s="135" t="s">
        <v>1976</v>
      </c>
      <c r="D824" s="136">
        <v>127903</v>
      </c>
      <c r="E824" s="136">
        <v>123624</v>
      </c>
      <c r="F824" s="136">
        <v>36</v>
      </c>
      <c r="G824" s="141"/>
    </row>
    <row r="825" spans="1:7" ht="14.4" x14ac:dyDescent="0.3">
      <c r="A825" s="137" t="s">
        <v>1977</v>
      </c>
      <c r="B825" s="137" t="s">
        <v>1977</v>
      </c>
      <c r="C825" s="137" t="s">
        <v>1978</v>
      </c>
      <c r="D825" s="138">
        <v>244977</v>
      </c>
      <c r="E825" s="138">
        <v>199325</v>
      </c>
      <c r="F825" s="138">
        <v>13</v>
      </c>
      <c r="G825" s="140"/>
    </row>
    <row r="826" spans="1:7" ht="14.4" x14ac:dyDescent="0.3">
      <c r="A826" s="135" t="s">
        <v>1979</v>
      </c>
      <c r="B826" s="135" t="s">
        <v>1979</v>
      </c>
      <c r="C826" s="135" t="s">
        <v>1980</v>
      </c>
      <c r="D826" s="136">
        <v>70262</v>
      </c>
      <c r="E826" s="136">
        <v>48049</v>
      </c>
      <c r="F826" s="136">
        <v>4</v>
      </c>
      <c r="G826" s="141"/>
    </row>
    <row r="827" spans="1:7" ht="14.4" x14ac:dyDescent="0.3">
      <c r="A827" s="137" t="s">
        <v>1981</v>
      </c>
      <c r="B827" s="137" t="s">
        <v>1981</v>
      </c>
      <c r="C827" s="137" t="s">
        <v>1982</v>
      </c>
      <c r="D827" s="138">
        <v>162105</v>
      </c>
      <c r="E827" s="138">
        <v>153507</v>
      </c>
      <c r="F827" s="138">
        <v>37</v>
      </c>
      <c r="G827" s="140"/>
    </row>
    <row r="828" spans="1:7" ht="14.4" x14ac:dyDescent="0.3">
      <c r="A828" s="135" t="s">
        <v>1983</v>
      </c>
      <c r="B828" s="135" t="s">
        <v>1983</v>
      </c>
      <c r="C828" s="135" t="s">
        <v>1984</v>
      </c>
      <c r="D828" s="136">
        <v>342418</v>
      </c>
      <c r="E828" s="136">
        <v>330962</v>
      </c>
      <c r="F828" s="136">
        <v>15</v>
      </c>
      <c r="G828" s="141"/>
    </row>
    <row r="829" spans="1:7" ht="28.8" x14ac:dyDescent="0.3">
      <c r="A829" s="137" t="s">
        <v>1985</v>
      </c>
      <c r="B829" s="137" t="s">
        <v>1985</v>
      </c>
      <c r="C829" s="142" t="s">
        <v>1986</v>
      </c>
      <c r="D829" s="138">
        <v>425192</v>
      </c>
      <c r="E829" s="138">
        <v>410966</v>
      </c>
      <c r="F829" s="138">
        <v>166</v>
      </c>
      <c r="G829" s="140"/>
    </row>
    <row r="830" spans="1:7" ht="28.8" x14ac:dyDescent="0.3">
      <c r="A830" s="135" t="s">
        <v>1987</v>
      </c>
      <c r="B830" s="135" t="s">
        <v>1987</v>
      </c>
      <c r="C830" s="139" t="s">
        <v>1988</v>
      </c>
      <c r="D830" s="136">
        <v>180896</v>
      </c>
      <c r="E830" s="136">
        <v>174844</v>
      </c>
      <c r="F830" s="136">
        <v>64</v>
      </c>
      <c r="G830" s="141"/>
    </row>
    <row r="831" spans="1:7" ht="28.8" x14ac:dyDescent="0.3">
      <c r="A831" s="137" t="s">
        <v>1989</v>
      </c>
      <c r="B831" s="137" t="s">
        <v>1989</v>
      </c>
      <c r="C831" s="142" t="s">
        <v>1990</v>
      </c>
      <c r="D831" s="138">
        <v>25276</v>
      </c>
      <c r="E831" s="138">
        <v>24430</v>
      </c>
      <c r="F831" s="138">
        <v>9</v>
      </c>
      <c r="G831" s="140"/>
    </row>
    <row r="832" spans="1:7" ht="14.4" x14ac:dyDescent="0.3">
      <c r="A832" s="135" t="s">
        <v>1991</v>
      </c>
      <c r="B832" s="135" t="s">
        <v>1991</v>
      </c>
      <c r="C832" s="135" t="s">
        <v>1992</v>
      </c>
      <c r="D832" s="136">
        <v>4746</v>
      </c>
      <c r="E832" s="136">
        <v>88471</v>
      </c>
      <c r="F832" s="136">
        <v>1</v>
      </c>
      <c r="G832" s="135" t="s">
        <v>374</v>
      </c>
    </row>
    <row r="833" spans="1:7" ht="14.4" x14ac:dyDescent="0.3">
      <c r="A833" s="137" t="s">
        <v>1993</v>
      </c>
      <c r="B833" s="137" t="s">
        <v>1993</v>
      </c>
      <c r="C833" s="137" t="s">
        <v>1994</v>
      </c>
      <c r="D833" s="138">
        <v>2387</v>
      </c>
      <c r="E833" s="138">
        <v>43687</v>
      </c>
      <c r="F833" s="138">
        <v>1</v>
      </c>
      <c r="G833" s="137" t="s">
        <v>374</v>
      </c>
    </row>
    <row r="834" spans="1:7" ht="14.4" x14ac:dyDescent="0.3">
      <c r="A834" s="135" t="s">
        <v>1995</v>
      </c>
      <c r="B834" s="135" t="s">
        <v>1995</v>
      </c>
      <c r="C834" s="135" t="s">
        <v>1996</v>
      </c>
      <c r="D834" s="136">
        <v>2387</v>
      </c>
      <c r="E834" s="136">
        <v>4171</v>
      </c>
      <c r="F834" s="136">
        <v>1</v>
      </c>
      <c r="G834" s="135" t="s">
        <v>374</v>
      </c>
    </row>
    <row r="835" spans="1:7" ht="14.4" x14ac:dyDescent="0.3">
      <c r="A835" s="137" t="s">
        <v>1997</v>
      </c>
      <c r="B835" s="140"/>
      <c r="C835" s="137" t="s">
        <v>1998</v>
      </c>
      <c r="D835" s="138">
        <v>71612</v>
      </c>
      <c r="E835" s="138" t="s">
        <v>563</v>
      </c>
      <c r="F835" s="138">
        <v>24</v>
      </c>
      <c r="G835" s="137" t="s">
        <v>337</v>
      </c>
    </row>
    <row r="836" spans="1:7" ht="14.4" x14ac:dyDescent="0.3">
      <c r="A836" s="135" t="s">
        <v>1999</v>
      </c>
      <c r="B836" s="135" t="s">
        <v>1999</v>
      </c>
      <c r="C836" s="135" t="s">
        <v>2000</v>
      </c>
      <c r="D836" s="136">
        <v>93326</v>
      </c>
      <c r="E836" s="136">
        <v>98002</v>
      </c>
      <c r="F836" s="136">
        <v>42</v>
      </c>
      <c r="G836" s="141"/>
    </row>
    <row r="837" spans="1:7" ht="14.4" x14ac:dyDescent="0.3">
      <c r="A837" s="137" t="s">
        <v>2001</v>
      </c>
      <c r="B837" s="137" t="s">
        <v>2001</v>
      </c>
      <c r="C837" s="137" t="s">
        <v>2002</v>
      </c>
      <c r="D837" s="138">
        <v>28889</v>
      </c>
      <c r="E837" s="138">
        <v>23275</v>
      </c>
      <c r="F837" s="138">
        <v>9</v>
      </c>
      <c r="G837" s="140"/>
    </row>
    <row r="838" spans="1:7" ht="14.4" x14ac:dyDescent="0.3">
      <c r="A838" s="135" t="s">
        <v>2003</v>
      </c>
      <c r="B838" s="135" t="s">
        <v>2003</v>
      </c>
      <c r="C838" s="135" t="s">
        <v>2004</v>
      </c>
      <c r="D838" s="136">
        <v>5806</v>
      </c>
      <c r="E838" s="136">
        <v>5973</v>
      </c>
      <c r="F838" s="136">
        <v>1</v>
      </c>
      <c r="G838" s="141"/>
    </row>
    <row r="839" spans="1:7" ht="14.4" x14ac:dyDescent="0.3">
      <c r="A839" s="137" t="s">
        <v>2005</v>
      </c>
      <c r="B839" s="137" t="s">
        <v>2005</v>
      </c>
      <c r="C839" s="137" t="s">
        <v>2006</v>
      </c>
      <c r="D839" s="138">
        <v>2864</v>
      </c>
      <c r="E839" s="138">
        <v>3004</v>
      </c>
      <c r="F839" s="138">
        <v>1</v>
      </c>
      <c r="G839" s="140"/>
    </row>
    <row r="840" spans="1:7" ht="14.4" x14ac:dyDescent="0.3">
      <c r="A840" s="135" t="s">
        <v>2007</v>
      </c>
      <c r="B840" s="135" t="s">
        <v>2007</v>
      </c>
      <c r="C840" s="135" t="s">
        <v>2008</v>
      </c>
      <c r="D840" s="136">
        <v>34020</v>
      </c>
      <c r="E840" s="136">
        <v>93155</v>
      </c>
      <c r="F840" s="136">
        <v>9</v>
      </c>
      <c r="G840" s="141"/>
    </row>
    <row r="841" spans="1:7" ht="14.4" x14ac:dyDescent="0.3">
      <c r="A841" s="137" t="s">
        <v>2009</v>
      </c>
      <c r="B841" s="137" t="s">
        <v>2009</v>
      </c>
      <c r="C841" s="137" t="s">
        <v>2010</v>
      </c>
      <c r="D841" s="138">
        <v>8604</v>
      </c>
      <c r="E841" s="138">
        <v>34770</v>
      </c>
      <c r="F841" s="138">
        <v>1</v>
      </c>
      <c r="G841" s="140"/>
    </row>
    <row r="842" spans="1:7" ht="14.4" x14ac:dyDescent="0.3">
      <c r="A842" s="135" t="s">
        <v>2011</v>
      </c>
      <c r="B842" s="135" t="s">
        <v>2011</v>
      </c>
      <c r="C842" s="135" t="s">
        <v>2012</v>
      </c>
      <c r="D842" s="136">
        <v>4363</v>
      </c>
      <c r="E842" s="136">
        <v>4120</v>
      </c>
      <c r="F842" s="136">
        <v>1</v>
      </c>
      <c r="G842" s="141"/>
    </row>
    <row r="843" spans="1:7" ht="14.4" x14ac:dyDescent="0.3">
      <c r="A843" s="137" t="s">
        <v>2013</v>
      </c>
      <c r="B843" s="137" t="s">
        <v>2013</v>
      </c>
      <c r="C843" s="137" t="s">
        <v>2014</v>
      </c>
      <c r="D843" s="138">
        <v>2733</v>
      </c>
      <c r="E843" s="138">
        <v>2708</v>
      </c>
      <c r="F843" s="138">
        <v>1</v>
      </c>
      <c r="G843" s="140"/>
    </row>
    <row r="844" spans="1:7" ht="14.4" x14ac:dyDescent="0.3">
      <c r="A844" s="135" t="s">
        <v>2015</v>
      </c>
      <c r="B844" s="135" t="s">
        <v>2015</v>
      </c>
      <c r="C844" s="135" t="s">
        <v>2016</v>
      </c>
      <c r="D844" s="136">
        <v>18083</v>
      </c>
      <c r="E844" s="136">
        <v>34678</v>
      </c>
      <c r="F844" s="136">
        <v>4</v>
      </c>
      <c r="G844" s="141"/>
    </row>
    <row r="845" spans="1:7" ht="14.4" x14ac:dyDescent="0.3">
      <c r="A845" s="137" t="s">
        <v>2017</v>
      </c>
      <c r="B845" s="137" t="s">
        <v>2017</v>
      </c>
      <c r="C845" s="137" t="s">
        <v>2018</v>
      </c>
      <c r="D845" s="138">
        <v>5584</v>
      </c>
      <c r="E845" s="138">
        <v>5383</v>
      </c>
      <c r="F845" s="138">
        <v>1</v>
      </c>
      <c r="G845" s="140"/>
    </row>
    <row r="846" spans="1:7" ht="14.4" x14ac:dyDescent="0.3">
      <c r="A846" s="135" t="s">
        <v>2019</v>
      </c>
      <c r="B846" s="135" t="s">
        <v>2019</v>
      </c>
      <c r="C846" s="135" t="s">
        <v>2020</v>
      </c>
      <c r="D846" s="136">
        <v>40509</v>
      </c>
      <c r="E846" s="136">
        <v>39154</v>
      </c>
      <c r="F846" s="136">
        <v>4</v>
      </c>
      <c r="G846" s="135" t="s">
        <v>337</v>
      </c>
    </row>
    <row r="847" spans="1:7" ht="28.8" x14ac:dyDescent="0.3">
      <c r="A847" s="137" t="s">
        <v>2021</v>
      </c>
      <c r="B847" s="137" t="s">
        <v>2021</v>
      </c>
      <c r="C847" s="142" t="s">
        <v>2022</v>
      </c>
      <c r="D847" s="138">
        <v>13815</v>
      </c>
      <c r="E847" s="138">
        <v>13764</v>
      </c>
      <c r="F847" s="138">
        <v>1</v>
      </c>
      <c r="G847" s="140"/>
    </row>
    <row r="848" spans="1:7" ht="14.4" x14ac:dyDescent="0.3">
      <c r="A848" s="135" t="s">
        <v>2023</v>
      </c>
      <c r="B848" s="135" t="s">
        <v>2023</v>
      </c>
      <c r="C848" s="135" t="s">
        <v>2024</v>
      </c>
      <c r="D848" s="136">
        <v>10874</v>
      </c>
      <c r="E848" s="136">
        <v>10510</v>
      </c>
      <c r="F848" s="136">
        <v>1</v>
      </c>
      <c r="G848" s="141"/>
    </row>
    <row r="849" spans="1:7" ht="28.8" x14ac:dyDescent="0.3">
      <c r="A849" s="137" t="s">
        <v>2025</v>
      </c>
      <c r="B849" s="137" t="s">
        <v>2025</v>
      </c>
      <c r="C849" s="142" t="s">
        <v>2026</v>
      </c>
      <c r="D849" s="138">
        <v>10374</v>
      </c>
      <c r="E849" s="138">
        <v>10027</v>
      </c>
      <c r="F849" s="138">
        <v>1</v>
      </c>
      <c r="G849" s="140"/>
    </row>
    <row r="850" spans="1:7" ht="14.4" x14ac:dyDescent="0.3">
      <c r="A850" s="135" t="s">
        <v>2027</v>
      </c>
      <c r="B850" s="135" t="s">
        <v>2027</v>
      </c>
      <c r="C850" s="135" t="s">
        <v>2028</v>
      </c>
      <c r="D850" s="136">
        <v>8949</v>
      </c>
      <c r="E850" s="136">
        <v>7694</v>
      </c>
      <c r="F850" s="136">
        <v>1</v>
      </c>
      <c r="G850" s="141"/>
    </row>
    <row r="851" spans="1:7" ht="14.4" x14ac:dyDescent="0.3">
      <c r="A851" s="137" t="s">
        <v>2029</v>
      </c>
      <c r="B851" s="137" t="s">
        <v>2029</v>
      </c>
      <c r="C851" s="137" t="s">
        <v>2030</v>
      </c>
      <c r="D851" s="138">
        <v>92720</v>
      </c>
      <c r="E851" s="138">
        <v>92832</v>
      </c>
      <c r="F851" s="138">
        <v>21</v>
      </c>
      <c r="G851" s="137" t="s">
        <v>337</v>
      </c>
    </row>
    <row r="852" spans="1:7" ht="14.4" x14ac:dyDescent="0.3">
      <c r="A852" s="135" t="s">
        <v>2031</v>
      </c>
      <c r="B852" s="135" t="s">
        <v>2031</v>
      </c>
      <c r="C852" s="135" t="s">
        <v>2032</v>
      </c>
      <c r="D852" s="136">
        <v>95784</v>
      </c>
      <c r="E852" s="136">
        <v>48668</v>
      </c>
      <c r="F852" s="136">
        <v>7</v>
      </c>
      <c r="G852" s="135" t="s">
        <v>337</v>
      </c>
    </row>
    <row r="853" spans="1:7" ht="14.4" x14ac:dyDescent="0.3">
      <c r="A853" s="137" t="s">
        <v>2033</v>
      </c>
      <c r="B853" s="137" t="s">
        <v>2033</v>
      </c>
      <c r="C853" s="137" t="s">
        <v>2034</v>
      </c>
      <c r="D853" s="138">
        <v>33117</v>
      </c>
      <c r="E853" s="138">
        <v>33462</v>
      </c>
      <c r="F853" s="138">
        <v>6</v>
      </c>
      <c r="G853" s="137" t="s">
        <v>337</v>
      </c>
    </row>
    <row r="854" spans="1:7" ht="14.4" x14ac:dyDescent="0.3">
      <c r="A854" s="135" t="s">
        <v>2035</v>
      </c>
      <c r="B854" s="135" t="s">
        <v>2035</v>
      </c>
      <c r="C854" s="135" t="s">
        <v>2036</v>
      </c>
      <c r="D854" s="136">
        <v>36243</v>
      </c>
      <c r="E854" s="136">
        <v>35030</v>
      </c>
      <c r="F854" s="136">
        <v>1</v>
      </c>
      <c r="G854" s="141"/>
    </row>
    <row r="855" spans="1:7" ht="14.4" x14ac:dyDescent="0.3">
      <c r="A855" s="137" t="s">
        <v>2037</v>
      </c>
      <c r="B855" s="137" t="s">
        <v>2037</v>
      </c>
      <c r="C855" s="137" t="s">
        <v>2038</v>
      </c>
      <c r="D855" s="138">
        <v>25898</v>
      </c>
      <c r="E855" s="138">
        <v>25032</v>
      </c>
      <c r="F855" s="138">
        <v>1</v>
      </c>
      <c r="G855" s="140"/>
    </row>
    <row r="856" spans="1:7" ht="14.4" x14ac:dyDescent="0.3">
      <c r="A856" s="135" t="s">
        <v>2039</v>
      </c>
      <c r="B856" s="135" t="s">
        <v>2039</v>
      </c>
      <c r="C856" s="135" t="s">
        <v>2040</v>
      </c>
      <c r="D856" s="136">
        <v>18164</v>
      </c>
      <c r="E856" s="136">
        <v>17556</v>
      </c>
      <c r="F856" s="136">
        <v>1</v>
      </c>
      <c r="G856" s="141"/>
    </row>
    <row r="857" spans="1:7" ht="28.8" x14ac:dyDescent="0.3">
      <c r="A857" s="137" t="s">
        <v>2041</v>
      </c>
      <c r="B857" s="137" t="s">
        <v>2041</v>
      </c>
      <c r="C857" s="142" t="s">
        <v>2042</v>
      </c>
      <c r="D857" s="138">
        <v>22724</v>
      </c>
      <c r="E857" s="138">
        <v>24624</v>
      </c>
      <c r="F857" s="138">
        <v>1</v>
      </c>
      <c r="G857" s="140"/>
    </row>
    <row r="858" spans="1:7" ht="14.4" x14ac:dyDescent="0.3">
      <c r="A858" s="135" t="s">
        <v>2043</v>
      </c>
      <c r="B858" s="135" t="s">
        <v>2043</v>
      </c>
      <c r="C858" s="135" t="s">
        <v>2044</v>
      </c>
      <c r="D858" s="136">
        <v>22304</v>
      </c>
      <c r="E858" s="136">
        <v>21558</v>
      </c>
      <c r="F858" s="136">
        <v>1</v>
      </c>
      <c r="G858" s="141"/>
    </row>
    <row r="859" spans="1:7" ht="14.4" x14ac:dyDescent="0.3">
      <c r="A859" s="137" t="s">
        <v>2045</v>
      </c>
      <c r="B859" s="137" t="s">
        <v>2045</v>
      </c>
      <c r="C859" s="137" t="s">
        <v>2046</v>
      </c>
      <c r="D859" s="138">
        <v>10106</v>
      </c>
      <c r="E859" s="138">
        <v>9768</v>
      </c>
      <c r="F859" s="138">
        <v>11</v>
      </c>
      <c r="G859" s="137" t="s">
        <v>337</v>
      </c>
    </row>
    <row r="860" spans="1:7" ht="14.4" x14ac:dyDescent="0.3">
      <c r="A860" s="135" t="s">
        <v>2047</v>
      </c>
      <c r="B860" s="135" t="s">
        <v>2047</v>
      </c>
      <c r="C860" s="135" t="s">
        <v>2048</v>
      </c>
      <c r="D860" s="136">
        <v>81783</v>
      </c>
      <c r="E860" s="136">
        <v>73112</v>
      </c>
      <c r="F860" s="136">
        <v>20</v>
      </c>
      <c r="G860" s="135" t="s">
        <v>337</v>
      </c>
    </row>
    <row r="861" spans="1:7" ht="14.4" x14ac:dyDescent="0.3">
      <c r="A861" s="137" t="s">
        <v>2049</v>
      </c>
      <c r="B861" s="137" t="s">
        <v>2049</v>
      </c>
      <c r="C861" s="137" t="s">
        <v>2050</v>
      </c>
      <c r="D861" s="138">
        <v>20604</v>
      </c>
      <c r="E861" s="138">
        <v>16043</v>
      </c>
      <c r="F861" s="138">
        <v>1</v>
      </c>
      <c r="G861" s="137" t="s">
        <v>2051</v>
      </c>
    </row>
    <row r="862" spans="1:7" ht="14.4" x14ac:dyDescent="0.3">
      <c r="A862" s="135" t="s">
        <v>2052</v>
      </c>
      <c r="B862" s="135" t="s">
        <v>2052</v>
      </c>
      <c r="C862" s="135" t="s">
        <v>2053</v>
      </c>
      <c r="D862" s="136">
        <v>6775</v>
      </c>
      <c r="E862" s="136">
        <v>8623</v>
      </c>
      <c r="F862" s="136">
        <v>1</v>
      </c>
      <c r="G862" s="135" t="s">
        <v>374</v>
      </c>
    </row>
    <row r="863" spans="1:7" ht="14.4" x14ac:dyDescent="0.3">
      <c r="A863" s="137" t="s">
        <v>2054</v>
      </c>
      <c r="B863" s="137" t="s">
        <v>2054</v>
      </c>
      <c r="C863" s="137" t="s">
        <v>2055</v>
      </c>
      <c r="D863" s="138">
        <v>30131</v>
      </c>
      <c r="E863" s="138">
        <v>29123</v>
      </c>
      <c r="F863" s="138">
        <v>1</v>
      </c>
      <c r="G863" s="137" t="s">
        <v>374</v>
      </c>
    </row>
    <row r="864" spans="1:7" ht="14.4" x14ac:dyDescent="0.3">
      <c r="A864" s="135" t="s">
        <v>239</v>
      </c>
      <c r="B864" s="135" t="s">
        <v>239</v>
      </c>
      <c r="C864" s="135" t="s">
        <v>238</v>
      </c>
      <c r="D864" s="136">
        <v>12068</v>
      </c>
      <c r="E864" s="136">
        <v>8847</v>
      </c>
      <c r="F864" s="136">
        <v>1</v>
      </c>
      <c r="G864" s="135" t="s">
        <v>374</v>
      </c>
    </row>
    <row r="865" spans="1:7" ht="14.4" x14ac:dyDescent="0.3">
      <c r="A865" s="137" t="s">
        <v>2056</v>
      </c>
      <c r="B865" s="137" t="s">
        <v>2056</v>
      </c>
      <c r="C865" s="137" t="s">
        <v>2057</v>
      </c>
      <c r="D865" s="138">
        <v>11162</v>
      </c>
      <c r="E865" s="138">
        <v>11236</v>
      </c>
      <c r="F865" s="138">
        <v>1</v>
      </c>
      <c r="G865" s="137" t="s">
        <v>374</v>
      </c>
    </row>
    <row r="866" spans="1:7" ht="14.4" x14ac:dyDescent="0.3">
      <c r="A866" s="135" t="s">
        <v>2058</v>
      </c>
      <c r="B866" s="135" t="s">
        <v>2058</v>
      </c>
      <c r="C866" s="135" t="s">
        <v>2059</v>
      </c>
      <c r="D866" s="136">
        <v>2416</v>
      </c>
      <c r="E866" s="136">
        <v>2738</v>
      </c>
      <c r="F866" s="136">
        <v>1</v>
      </c>
      <c r="G866" s="135" t="s">
        <v>374</v>
      </c>
    </row>
    <row r="867" spans="1:7" ht="14.4" x14ac:dyDescent="0.3">
      <c r="A867" s="137" t="s">
        <v>2060</v>
      </c>
      <c r="B867" s="137" t="s">
        <v>2060</v>
      </c>
      <c r="C867" s="137" t="s">
        <v>2061</v>
      </c>
      <c r="D867" s="138">
        <v>2057</v>
      </c>
      <c r="E867" s="138">
        <v>2319</v>
      </c>
      <c r="F867" s="138">
        <v>1</v>
      </c>
      <c r="G867" s="137" t="s">
        <v>374</v>
      </c>
    </row>
    <row r="868" spans="1:7" ht="14.4" x14ac:dyDescent="0.3">
      <c r="A868" s="135" t="s">
        <v>2062</v>
      </c>
      <c r="B868" s="135" t="s">
        <v>2062</v>
      </c>
      <c r="C868" s="135" t="s">
        <v>2063</v>
      </c>
      <c r="D868" s="136">
        <v>9394</v>
      </c>
      <c r="E868" s="136">
        <v>9745</v>
      </c>
      <c r="F868" s="136">
        <v>1</v>
      </c>
      <c r="G868" s="135" t="s">
        <v>374</v>
      </c>
    </row>
    <row r="869" spans="1:7" ht="14.4" x14ac:dyDescent="0.3">
      <c r="A869" s="137" t="s">
        <v>2064</v>
      </c>
      <c r="B869" s="137" t="s">
        <v>2064</v>
      </c>
      <c r="C869" s="137" t="s">
        <v>2065</v>
      </c>
      <c r="D869" s="138">
        <v>3753</v>
      </c>
      <c r="E869" s="138">
        <v>2995</v>
      </c>
      <c r="F869" s="138">
        <v>1</v>
      </c>
      <c r="G869" s="137" t="s">
        <v>374</v>
      </c>
    </row>
    <row r="870" spans="1:7" ht="14.4" x14ac:dyDescent="0.3">
      <c r="A870" s="135" t="s">
        <v>2066</v>
      </c>
      <c r="B870" s="135" t="s">
        <v>2066</v>
      </c>
      <c r="C870" s="135" t="s">
        <v>2067</v>
      </c>
      <c r="D870" s="136">
        <v>2411</v>
      </c>
      <c r="E870" s="136">
        <v>2007</v>
      </c>
      <c r="F870" s="136">
        <v>1</v>
      </c>
      <c r="G870" s="135" t="s">
        <v>374</v>
      </c>
    </row>
    <row r="871" spans="1:7" ht="14.4" x14ac:dyDescent="0.3">
      <c r="A871" s="137" t="s">
        <v>2068</v>
      </c>
      <c r="B871" s="137" t="s">
        <v>2068</v>
      </c>
      <c r="C871" s="137" t="s">
        <v>2069</v>
      </c>
      <c r="D871" s="138">
        <v>1979</v>
      </c>
      <c r="E871" s="138">
        <v>1835</v>
      </c>
      <c r="F871" s="138">
        <v>1</v>
      </c>
      <c r="G871" s="137" t="s">
        <v>374</v>
      </c>
    </row>
    <row r="872" spans="1:7" ht="14.4" x14ac:dyDescent="0.3">
      <c r="A872" s="135" t="s">
        <v>2070</v>
      </c>
      <c r="B872" s="135" t="s">
        <v>2070</v>
      </c>
      <c r="C872" s="135" t="s">
        <v>2071</v>
      </c>
      <c r="D872" s="136">
        <v>4460</v>
      </c>
      <c r="E872" s="136">
        <v>4311</v>
      </c>
      <c r="F872" s="136">
        <v>1</v>
      </c>
      <c r="G872" s="135" t="s">
        <v>374</v>
      </c>
    </row>
    <row r="873" spans="1:7" ht="14.4" x14ac:dyDescent="0.3">
      <c r="A873" s="137" t="s">
        <v>2072</v>
      </c>
      <c r="B873" s="137" t="s">
        <v>2072</v>
      </c>
      <c r="C873" s="137" t="s">
        <v>2073</v>
      </c>
      <c r="D873" s="138">
        <v>2048</v>
      </c>
      <c r="E873" s="138">
        <v>1979</v>
      </c>
      <c r="F873" s="138">
        <v>1</v>
      </c>
      <c r="G873" s="137" t="s">
        <v>374</v>
      </c>
    </row>
    <row r="874" spans="1:7" ht="14.4" x14ac:dyDescent="0.3">
      <c r="A874" s="135" t="s">
        <v>2074</v>
      </c>
      <c r="B874" s="135" t="s">
        <v>2074</v>
      </c>
      <c r="C874" s="135" t="s">
        <v>2075</v>
      </c>
      <c r="D874" s="136">
        <v>1883</v>
      </c>
      <c r="E874" s="136">
        <v>1820</v>
      </c>
      <c r="F874" s="136">
        <v>1</v>
      </c>
      <c r="G874" s="135" t="s">
        <v>374</v>
      </c>
    </row>
    <row r="875" spans="1:7" ht="14.4" x14ac:dyDescent="0.3">
      <c r="A875" s="137" t="s">
        <v>2076</v>
      </c>
      <c r="B875" s="137" t="s">
        <v>2076</v>
      </c>
      <c r="C875" s="137" t="s">
        <v>2077</v>
      </c>
      <c r="D875" s="138">
        <v>1462</v>
      </c>
      <c r="E875" s="138">
        <v>1484</v>
      </c>
      <c r="F875" s="138">
        <v>1</v>
      </c>
      <c r="G875" s="137" t="s">
        <v>374</v>
      </c>
    </row>
    <row r="876" spans="1:7" ht="14.4" x14ac:dyDescent="0.3">
      <c r="A876" s="135" t="s">
        <v>2078</v>
      </c>
      <c r="B876" s="135" t="s">
        <v>2078</v>
      </c>
      <c r="C876" s="135" t="s">
        <v>2079</v>
      </c>
      <c r="D876" s="136">
        <v>14561</v>
      </c>
      <c r="E876" s="136">
        <v>5333</v>
      </c>
      <c r="F876" s="136">
        <v>1</v>
      </c>
      <c r="G876" s="135" t="s">
        <v>374</v>
      </c>
    </row>
    <row r="877" spans="1:7" ht="14.4" x14ac:dyDescent="0.3">
      <c r="A877" s="137" t="s">
        <v>237</v>
      </c>
      <c r="B877" s="137" t="s">
        <v>237</v>
      </c>
      <c r="C877" s="137" t="s">
        <v>236</v>
      </c>
      <c r="D877" s="138">
        <v>3471</v>
      </c>
      <c r="E877" s="138">
        <v>1583</v>
      </c>
      <c r="F877" s="138">
        <v>1</v>
      </c>
      <c r="G877" s="137" t="s">
        <v>374</v>
      </c>
    </row>
    <row r="878" spans="1:7" ht="14.4" x14ac:dyDescent="0.3">
      <c r="A878" s="135" t="s">
        <v>2080</v>
      </c>
      <c r="B878" s="135" t="s">
        <v>2080</v>
      </c>
      <c r="C878" s="135" t="s">
        <v>2081</v>
      </c>
      <c r="D878" s="136">
        <v>690</v>
      </c>
      <c r="E878" s="136">
        <v>663</v>
      </c>
      <c r="F878" s="136">
        <v>1</v>
      </c>
      <c r="G878" s="135" t="s">
        <v>374</v>
      </c>
    </row>
    <row r="879" spans="1:7" ht="14.4" x14ac:dyDescent="0.3">
      <c r="A879" s="137" t="s">
        <v>2082</v>
      </c>
      <c r="B879" s="137" t="s">
        <v>2082</v>
      </c>
      <c r="C879" s="137" t="s">
        <v>2083</v>
      </c>
      <c r="D879" s="138">
        <v>4344</v>
      </c>
      <c r="E879" s="138">
        <v>2807</v>
      </c>
      <c r="F879" s="138">
        <v>1</v>
      </c>
      <c r="G879" s="137" t="s">
        <v>374</v>
      </c>
    </row>
    <row r="880" spans="1:7" ht="14.4" x14ac:dyDescent="0.3">
      <c r="A880" s="135" t="s">
        <v>2084</v>
      </c>
      <c r="B880" s="135" t="s">
        <v>2084</v>
      </c>
      <c r="C880" s="135" t="s">
        <v>2085</v>
      </c>
      <c r="D880" s="136">
        <v>2096</v>
      </c>
      <c r="E880" s="136">
        <v>741</v>
      </c>
      <c r="F880" s="136">
        <v>1</v>
      </c>
      <c r="G880" s="135" t="s">
        <v>374</v>
      </c>
    </row>
    <row r="881" spans="1:7" ht="14.4" x14ac:dyDescent="0.3">
      <c r="A881" s="137" t="s">
        <v>2086</v>
      </c>
      <c r="B881" s="137" t="s">
        <v>2086</v>
      </c>
      <c r="C881" s="137" t="s">
        <v>2087</v>
      </c>
      <c r="D881" s="138">
        <v>3399</v>
      </c>
      <c r="E881" s="138">
        <v>744</v>
      </c>
      <c r="F881" s="138">
        <v>1</v>
      </c>
      <c r="G881" s="137" t="s">
        <v>374</v>
      </c>
    </row>
    <row r="882" spans="1:7" ht="14.4" x14ac:dyDescent="0.3">
      <c r="A882" s="135" t="s">
        <v>2088</v>
      </c>
      <c r="B882" s="135" t="s">
        <v>2088</v>
      </c>
      <c r="C882" s="135" t="s">
        <v>2089</v>
      </c>
      <c r="D882" s="136">
        <v>1640</v>
      </c>
      <c r="E882" s="136">
        <v>505</v>
      </c>
      <c r="F882" s="136">
        <v>1</v>
      </c>
      <c r="G882" s="135" t="s">
        <v>374</v>
      </c>
    </row>
    <row r="883" spans="1:7" ht="14.4" x14ac:dyDescent="0.3">
      <c r="A883" s="137" t="s">
        <v>2090</v>
      </c>
      <c r="B883" s="137" t="s">
        <v>2090</v>
      </c>
      <c r="C883" s="137" t="s">
        <v>2091</v>
      </c>
      <c r="D883" s="138">
        <v>5562</v>
      </c>
      <c r="E883" s="138">
        <v>4860</v>
      </c>
      <c r="F883" s="138">
        <v>1</v>
      </c>
      <c r="G883" s="137" t="s">
        <v>374</v>
      </c>
    </row>
    <row r="884" spans="1:7" ht="14.4" x14ac:dyDescent="0.3">
      <c r="A884" s="135" t="s">
        <v>2092</v>
      </c>
      <c r="B884" s="135" t="s">
        <v>2092</v>
      </c>
      <c r="C884" s="135" t="s">
        <v>2093</v>
      </c>
      <c r="D884" s="136">
        <v>4999</v>
      </c>
      <c r="E884" s="136">
        <v>4928</v>
      </c>
      <c r="F884" s="136">
        <v>1</v>
      </c>
      <c r="G884" s="135" t="s">
        <v>374</v>
      </c>
    </row>
    <row r="885" spans="1:7" ht="14.4" x14ac:dyDescent="0.3">
      <c r="A885" s="137" t="s">
        <v>2094</v>
      </c>
      <c r="B885" s="137" t="s">
        <v>2094</v>
      </c>
      <c r="C885" s="137" t="s">
        <v>2095</v>
      </c>
      <c r="D885" s="138">
        <v>4595</v>
      </c>
      <c r="E885" s="138">
        <v>2583</v>
      </c>
      <c r="F885" s="138">
        <v>1</v>
      </c>
      <c r="G885" s="137" t="s">
        <v>374</v>
      </c>
    </row>
    <row r="886" spans="1:7" ht="14.4" x14ac:dyDescent="0.3">
      <c r="A886" s="135" t="s">
        <v>2096</v>
      </c>
      <c r="B886" s="135" t="s">
        <v>2096</v>
      </c>
      <c r="C886" s="135" t="s">
        <v>2097</v>
      </c>
      <c r="D886" s="136">
        <v>3173</v>
      </c>
      <c r="E886" s="136">
        <v>2908</v>
      </c>
      <c r="F886" s="136">
        <v>1</v>
      </c>
      <c r="G886" s="135" t="s">
        <v>374</v>
      </c>
    </row>
    <row r="887" spans="1:7" ht="14.4" x14ac:dyDescent="0.3">
      <c r="A887" s="137" t="s">
        <v>2098</v>
      </c>
      <c r="B887" s="137" t="s">
        <v>2098</v>
      </c>
      <c r="C887" s="137" t="s">
        <v>2099</v>
      </c>
      <c r="D887" s="138">
        <v>2756</v>
      </c>
      <c r="E887" s="138">
        <v>2570</v>
      </c>
      <c r="F887" s="138">
        <v>1</v>
      </c>
      <c r="G887" s="137" t="s">
        <v>374</v>
      </c>
    </row>
    <row r="888" spans="1:7" ht="14.4" x14ac:dyDescent="0.3">
      <c r="A888" s="135" t="s">
        <v>2100</v>
      </c>
      <c r="B888" s="135" t="s">
        <v>2100</v>
      </c>
      <c r="C888" s="135" t="s">
        <v>2101</v>
      </c>
      <c r="D888" s="136">
        <v>2583</v>
      </c>
      <c r="E888" s="136">
        <v>2408</v>
      </c>
      <c r="F888" s="136">
        <v>1</v>
      </c>
      <c r="G888" s="135" t="s">
        <v>374</v>
      </c>
    </row>
    <row r="889" spans="1:7" ht="14.4" x14ac:dyDescent="0.3">
      <c r="A889" s="137" t="s">
        <v>2102</v>
      </c>
      <c r="B889" s="137" t="s">
        <v>2102</v>
      </c>
      <c r="C889" s="137" t="s">
        <v>2103</v>
      </c>
      <c r="D889" s="138">
        <v>1738</v>
      </c>
      <c r="E889" s="138">
        <v>1991</v>
      </c>
      <c r="F889" s="138">
        <v>1</v>
      </c>
      <c r="G889" s="137" t="s">
        <v>374</v>
      </c>
    </row>
    <row r="890" spans="1:7" ht="28.8" x14ac:dyDescent="0.3">
      <c r="A890" s="135" t="s">
        <v>2104</v>
      </c>
      <c r="B890" s="135" t="s">
        <v>2104</v>
      </c>
      <c r="C890" s="139" t="s">
        <v>2105</v>
      </c>
      <c r="D890" s="136">
        <v>10564</v>
      </c>
      <c r="E890" s="136">
        <v>5651</v>
      </c>
      <c r="F890" s="136">
        <v>1</v>
      </c>
      <c r="G890" s="135" t="s">
        <v>374</v>
      </c>
    </row>
    <row r="891" spans="1:7" ht="14.4" x14ac:dyDescent="0.3">
      <c r="A891" s="137" t="s">
        <v>2106</v>
      </c>
      <c r="B891" s="137" t="s">
        <v>2106</v>
      </c>
      <c r="C891" s="137" t="s">
        <v>2107</v>
      </c>
      <c r="D891" s="138">
        <v>4484</v>
      </c>
      <c r="E891" s="138">
        <v>4704</v>
      </c>
      <c r="F891" s="138">
        <v>1</v>
      </c>
      <c r="G891" s="137" t="s">
        <v>374</v>
      </c>
    </row>
    <row r="892" spans="1:7" ht="14.4" x14ac:dyDescent="0.3">
      <c r="A892" s="135" t="s">
        <v>2108</v>
      </c>
      <c r="B892" s="135" t="s">
        <v>2108</v>
      </c>
      <c r="C892" s="135" t="s">
        <v>2109</v>
      </c>
      <c r="D892" s="136">
        <v>3150</v>
      </c>
      <c r="E892" s="136">
        <v>3431</v>
      </c>
      <c r="F892" s="136">
        <v>1</v>
      </c>
      <c r="G892" s="135" t="s">
        <v>374</v>
      </c>
    </row>
    <row r="893" spans="1:7" ht="14.4" x14ac:dyDescent="0.3">
      <c r="A893" s="137" t="s">
        <v>2110</v>
      </c>
      <c r="B893" s="137" t="s">
        <v>2110</v>
      </c>
      <c r="C893" s="137" t="s">
        <v>2111</v>
      </c>
      <c r="D893" s="138">
        <v>7032</v>
      </c>
      <c r="E893" s="138">
        <v>4890</v>
      </c>
      <c r="F893" s="138">
        <v>1</v>
      </c>
      <c r="G893" s="137" t="s">
        <v>374</v>
      </c>
    </row>
    <row r="894" spans="1:7" ht="28.8" x14ac:dyDescent="0.3">
      <c r="A894" s="135" t="s">
        <v>2112</v>
      </c>
      <c r="B894" s="135" t="s">
        <v>2112</v>
      </c>
      <c r="C894" s="139" t="s">
        <v>2113</v>
      </c>
      <c r="D894" s="136">
        <v>9761</v>
      </c>
      <c r="E894" s="136">
        <v>9596</v>
      </c>
      <c r="F894" s="136">
        <v>1</v>
      </c>
      <c r="G894" s="135" t="s">
        <v>374</v>
      </c>
    </row>
    <row r="895" spans="1:7" ht="14.4" x14ac:dyDescent="0.3">
      <c r="A895" s="137" t="s">
        <v>2114</v>
      </c>
      <c r="B895" s="137" t="s">
        <v>2114</v>
      </c>
      <c r="C895" s="137" t="s">
        <v>2115</v>
      </c>
      <c r="D895" s="138">
        <v>8763</v>
      </c>
      <c r="E895" s="138">
        <v>9947</v>
      </c>
      <c r="F895" s="138">
        <v>1</v>
      </c>
      <c r="G895" s="137" t="s">
        <v>374</v>
      </c>
    </row>
    <row r="896" spans="1:7" ht="14.4" x14ac:dyDescent="0.3">
      <c r="A896" s="135" t="s">
        <v>2116</v>
      </c>
      <c r="B896" s="135" t="s">
        <v>2116</v>
      </c>
      <c r="C896" s="135" t="s">
        <v>2117</v>
      </c>
      <c r="D896" s="136">
        <v>5424</v>
      </c>
      <c r="E896" s="136">
        <v>5243</v>
      </c>
      <c r="F896" s="136">
        <v>1</v>
      </c>
      <c r="G896" s="135" t="s">
        <v>374</v>
      </c>
    </row>
    <row r="897" spans="1:7" ht="14.4" x14ac:dyDescent="0.3">
      <c r="A897" s="137" t="s">
        <v>2118</v>
      </c>
      <c r="B897" s="137" t="s">
        <v>2118</v>
      </c>
      <c r="C897" s="137" t="s">
        <v>2119</v>
      </c>
      <c r="D897" s="138">
        <v>4531</v>
      </c>
      <c r="E897" s="138">
        <v>4379</v>
      </c>
      <c r="F897" s="138">
        <v>1</v>
      </c>
      <c r="G897" s="137" t="s">
        <v>374</v>
      </c>
    </row>
    <row r="898" spans="1:7" ht="14.4" x14ac:dyDescent="0.3">
      <c r="A898" s="135" t="s">
        <v>2120</v>
      </c>
      <c r="B898" s="135" t="s">
        <v>2120</v>
      </c>
      <c r="C898" s="135" t="s">
        <v>2121</v>
      </c>
      <c r="D898" s="136">
        <v>4179</v>
      </c>
      <c r="E898" s="136">
        <v>4039</v>
      </c>
      <c r="F898" s="136">
        <v>1</v>
      </c>
      <c r="G898" s="135" t="s">
        <v>374</v>
      </c>
    </row>
    <row r="899" spans="1:7" ht="14.4" x14ac:dyDescent="0.3">
      <c r="A899" s="137" t="s">
        <v>2122</v>
      </c>
      <c r="B899" s="137" t="s">
        <v>2122</v>
      </c>
      <c r="C899" s="137" t="s">
        <v>2123</v>
      </c>
      <c r="D899" s="138">
        <v>3287</v>
      </c>
      <c r="E899" s="138">
        <v>3177</v>
      </c>
      <c r="F899" s="138">
        <v>1</v>
      </c>
      <c r="G899" s="137" t="s">
        <v>374</v>
      </c>
    </row>
    <row r="900" spans="1:7" ht="14.4" x14ac:dyDescent="0.3">
      <c r="A900" s="135" t="s">
        <v>2124</v>
      </c>
      <c r="B900" s="135" t="s">
        <v>2124</v>
      </c>
      <c r="C900" s="135" t="s">
        <v>2125</v>
      </c>
      <c r="D900" s="136">
        <v>3319</v>
      </c>
      <c r="E900" s="136">
        <v>2615</v>
      </c>
      <c r="F900" s="136">
        <v>1</v>
      </c>
      <c r="G900" s="135" t="s">
        <v>374</v>
      </c>
    </row>
    <row r="901" spans="1:7" ht="14.4" x14ac:dyDescent="0.3">
      <c r="A901" s="137" t="s">
        <v>2126</v>
      </c>
      <c r="B901" s="137" t="s">
        <v>2126</v>
      </c>
      <c r="C901" s="137" t="s">
        <v>2127</v>
      </c>
      <c r="D901" s="138">
        <v>60367</v>
      </c>
      <c r="E901" s="138">
        <v>58347</v>
      </c>
      <c r="F901" s="138">
        <v>1</v>
      </c>
      <c r="G901" s="137" t="s">
        <v>374</v>
      </c>
    </row>
    <row r="902" spans="1:7" ht="14.4" x14ac:dyDescent="0.3">
      <c r="A902" s="135" t="s">
        <v>2128</v>
      </c>
      <c r="B902" s="135" t="s">
        <v>2128</v>
      </c>
      <c r="C902" s="135" t="s">
        <v>2129</v>
      </c>
      <c r="D902" s="136">
        <v>44366</v>
      </c>
      <c r="E902" s="136">
        <v>42882</v>
      </c>
      <c r="F902" s="136">
        <v>1</v>
      </c>
      <c r="G902" s="135" t="s">
        <v>374</v>
      </c>
    </row>
    <row r="903" spans="1:7" ht="14.4" x14ac:dyDescent="0.3">
      <c r="A903" s="137" t="s">
        <v>2130</v>
      </c>
      <c r="B903" s="137" t="s">
        <v>2130</v>
      </c>
      <c r="C903" s="137" t="s">
        <v>2131</v>
      </c>
      <c r="D903" s="138">
        <v>26539</v>
      </c>
      <c r="E903" s="138">
        <v>25651</v>
      </c>
      <c r="F903" s="138">
        <v>1</v>
      </c>
      <c r="G903" s="137" t="s">
        <v>374</v>
      </c>
    </row>
    <row r="904" spans="1:7" ht="14.4" x14ac:dyDescent="0.3">
      <c r="A904" s="135" t="s">
        <v>2132</v>
      </c>
      <c r="B904" s="135" t="s">
        <v>2132</v>
      </c>
      <c r="C904" s="135" t="s">
        <v>2133</v>
      </c>
      <c r="D904" s="136">
        <v>12945</v>
      </c>
      <c r="E904" s="136">
        <v>12512</v>
      </c>
      <c r="F904" s="136">
        <v>1</v>
      </c>
      <c r="G904" s="135" t="s">
        <v>374</v>
      </c>
    </row>
    <row r="905" spans="1:7" ht="14.4" x14ac:dyDescent="0.3">
      <c r="A905" s="137" t="s">
        <v>2134</v>
      </c>
      <c r="B905" s="137" t="s">
        <v>2134</v>
      </c>
      <c r="C905" s="137" t="s">
        <v>2135</v>
      </c>
      <c r="D905" s="138">
        <v>9900</v>
      </c>
      <c r="E905" s="138">
        <v>9569</v>
      </c>
      <c r="F905" s="138">
        <v>1</v>
      </c>
      <c r="G905" s="137" t="s">
        <v>374</v>
      </c>
    </row>
    <row r="906" spans="1:7" ht="14.4" x14ac:dyDescent="0.3">
      <c r="A906" s="135" t="s">
        <v>2136</v>
      </c>
      <c r="B906" s="135" t="s">
        <v>2136</v>
      </c>
      <c r="C906" s="135" t="s">
        <v>2137</v>
      </c>
      <c r="D906" s="136">
        <v>6735</v>
      </c>
      <c r="E906" s="136">
        <v>6510</v>
      </c>
      <c r="F906" s="136">
        <v>1</v>
      </c>
      <c r="G906" s="135" t="s">
        <v>374</v>
      </c>
    </row>
    <row r="907" spans="1:7" ht="14.4" x14ac:dyDescent="0.3">
      <c r="A907" s="137" t="s">
        <v>2138</v>
      </c>
      <c r="B907" s="137" t="s">
        <v>2138</v>
      </c>
      <c r="C907" s="137" t="s">
        <v>2139</v>
      </c>
      <c r="D907" s="138">
        <v>4191</v>
      </c>
      <c r="E907" s="138">
        <v>4051</v>
      </c>
      <c r="F907" s="138">
        <v>1</v>
      </c>
      <c r="G907" s="137" t="s">
        <v>374</v>
      </c>
    </row>
    <row r="908" spans="1:7" ht="14.4" x14ac:dyDescent="0.3">
      <c r="A908" s="135" t="s">
        <v>2140</v>
      </c>
      <c r="B908" s="135" t="s">
        <v>2140</v>
      </c>
      <c r="C908" s="135" t="s">
        <v>2141</v>
      </c>
      <c r="D908" s="136">
        <v>2375</v>
      </c>
      <c r="E908" s="136">
        <v>2296</v>
      </c>
      <c r="F908" s="136">
        <v>1</v>
      </c>
      <c r="G908" s="135" t="s">
        <v>374</v>
      </c>
    </row>
    <row r="909" spans="1:7" ht="14.4" x14ac:dyDescent="0.3">
      <c r="A909" s="137" t="s">
        <v>2142</v>
      </c>
      <c r="B909" s="137" t="s">
        <v>2142</v>
      </c>
      <c r="C909" s="137" t="s">
        <v>2143</v>
      </c>
      <c r="D909" s="138">
        <v>1189</v>
      </c>
      <c r="E909" s="138">
        <v>1149</v>
      </c>
      <c r="F909" s="138">
        <v>1</v>
      </c>
      <c r="G909" s="137" t="s">
        <v>374</v>
      </c>
    </row>
    <row r="910" spans="1:7" ht="14.4" x14ac:dyDescent="0.3">
      <c r="A910" s="135" t="s">
        <v>2144</v>
      </c>
      <c r="B910" s="135" t="s">
        <v>2144</v>
      </c>
      <c r="C910" s="135" t="s">
        <v>2145</v>
      </c>
      <c r="D910" s="136">
        <v>534</v>
      </c>
      <c r="E910" s="136">
        <v>516</v>
      </c>
      <c r="F910" s="136">
        <v>1</v>
      </c>
      <c r="G910" s="135" t="s">
        <v>374</v>
      </c>
    </row>
    <row r="911" spans="1:7" ht="14.4" x14ac:dyDescent="0.3">
      <c r="A911" s="137" t="s">
        <v>2146</v>
      </c>
      <c r="B911" s="137" t="s">
        <v>2146</v>
      </c>
      <c r="C911" s="137" t="s">
        <v>2147</v>
      </c>
      <c r="D911" s="138">
        <v>11470</v>
      </c>
      <c r="E911" s="138">
        <v>12183</v>
      </c>
      <c r="F911" s="138">
        <v>1</v>
      </c>
      <c r="G911" s="137" t="s">
        <v>374</v>
      </c>
    </row>
    <row r="912" spans="1:7" ht="14.4" x14ac:dyDescent="0.3">
      <c r="A912" s="135" t="s">
        <v>2148</v>
      </c>
      <c r="B912" s="135" t="s">
        <v>2148</v>
      </c>
      <c r="C912" s="135" t="s">
        <v>2149</v>
      </c>
      <c r="D912" s="136">
        <v>17396</v>
      </c>
      <c r="E912" s="136">
        <v>18520</v>
      </c>
      <c r="F912" s="136">
        <v>1</v>
      </c>
      <c r="G912" s="135" t="s">
        <v>374</v>
      </c>
    </row>
    <row r="913" spans="1:7" ht="14.4" x14ac:dyDescent="0.3">
      <c r="A913" s="137" t="s">
        <v>2150</v>
      </c>
      <c r="B913" s="137" t="s">
        <v>2150</v>
      </c>
      <c r="C913" s="137" t="s">
        <v>2151</v>
      </c>
      <c r="D913" s="138">
        <v>1355</v>
      </c>
      <c r="E913" s="138">
        <v>1310</v>
      </c>
      <c r="F913" s="138">
        <v>1</v>
      </c>
      <c r="G913" s="137" t="s">
        <v>374</v>
      </c>
    </row>
    <row r="914" spans="1:7" ht="14.4" x14ac:dyDescent="0.3">
      <c r="A914" s="135" t="s">
        <v>2152</v>
      </c>
      <c r="B914" s="135" t="s">
        <v>2152</v>
      </c>
      <c r="C914" s="135" t="s">
        <v>2153</v>
      </c>
      <c r="D914" s="136">
        <v>17151</v>
      </c>
      <c r="E914" s="136">
        <v>21395</v>
      </c>
      <c r="F914" s="136">
        <v>1</v>
      </c>
      <c r="G914" s="135" t="s">
        <v>374</v>
      </c>
    </row>
    <row r="915" spans="1:7" ht="14.4" x14ac:dyDescent="0.3">
      <c r="A915" s="137" t="s">
        <v>2154</v>
      </c>
      <c r="B915" s="137" t="s">
        <v>2154</v>
      </c>
      <c r="C915" s="137" t="s">
        <v>2155</v>
      </c>
      <c r="D915" s="138">
        <v>9403</v>
      </c>
      <c r="E915" s="138">
        <v>11783</v>
      </c>
      <c r="F915" s="138">
        <v>1</v>
      </c>
      <c r="G915" s="137" t="s">
        <v>374</v>
      </c>
    </row>
    <row r="916" spans="1:7" ht="14.4" x14ac:dyDescent="0.3">
      <c r="A916" s="135" t="s">
        <v>2156</v>
      </c>
      <c r="B916" s="135" t="s">
        <v>2156</v>
      </c>
      <c r="C916" s="135" t="s">
        <v>2157</v>
      </c>
      <c r="D916" s="136">
        <v>6707</v>
      </c>
      <c r="E916" s="136">
        <v>9156</v>
      </c>
      <c r="F916" s="136">
        <v>1</v>
      </c>
      <c r="G916" s="135" t="s">
        <v>374</v>
      </c>
    </row>
    <row r="917" spans="1:7" ht="14.4" x14ac:dyDescent="0.3">
      <c r="A917" s="137" t="s">
        <v>2158</v>
      </c>
      <c r="B917" s="137" t="s">
        <v>2158</v>
      </c>
      <c r="C917" s="137" t="s">
        <v>2159</v>
      </c>
      <c r="D917" s="138">
        <v>7318</v>
      </c>
      <c r="E917" s="138">
        <v>6104</v>
      </c>
      <c r="F917" s="138">
        <v>1</v>
      </c>
      <c r="G917" s="137" t="s">
        <v>374</v>
      </c>
    </row>
    <row r="918" spans="1:7" ht="14.4" x14ac:dyDescent="0.3">
      <c r="A918" s="135" t="s">
        <v>2160</v>
      </c>
      <c r="B918" s="135" t="s">
        <v>2160</v>
      </c>
      <c r="C918" s="135" t="s">
        <v>2161</v>
      </c>
      <c r="D918" s="136">
        <v>7097</v>
      </c>
      <c r="E918" s="136">
        <v>4705</v>
      </c>
      <c r="F918" s="136">
        <v>1</v>
      </c>
      <c r="G918" s="135" t="s">
        <v>374</v>
      </c>
    </row>
    <row r="919" spans="1:7" ht="14.4" x14ac:dyDescent="0.3">
      <c r="A919" s="137" t="s">
        <v>2162</v>
      </c>
      <c r="B919" s="137" t="s">
        <v>2162</v>
      </c>
      <c r="C919" s="137" t="s">
        <v>2163</v>
      </c>
      <c r="D919" s="138">
        <v>4808</v>
      </c>
      <c r="E919" s="138">
        <v>3081</v>
      </c>
      <c r="F919" s="138">
        <v>1</v>
      </c>
      <c r="G919" s="137" t="s">
        <v>374</v>
      </c>
    </row>
    <row r="920" spans="1:7" ht="14.4" x14ac:dyDescent="0.3">
      <c r="A920" s="135" t="s">
        <v>2164</v>
      </c>
      <c r="B920" s="135" t="s">
        <v>2164</v>
      </c>
      <c r="C920" s="135" t="s">
        <v>2165</v>
      </c>
      <c r="D920" s="136">
        <v>3389</v>
      </c>
      <c r="E920" s="136">
        <v>2433</v>
      </c>
      <c r="F920" s="136">
        <v>1</v>
      </c>
      <c r="G920" s="135" t="s">
        <v>374</v>
      </c>
    </row>
    <row r="921" spans="1:7" ht="14.4" x14ac:dyDescent="0.3">
      <c r="A921" s="137" t="s">
        <v>2166</v>
      </c>
      <c r="B921" s="137" t="s">
        <v>2166</v>
      </c>
      <c r="C921" s="137" t="s">
        <v>2167</v>
      </c>
      <c r="D921" s="138">
        <v>2878</v>
      </c>
      <c r="E921" s="138">
        <v>2309</v>
      </c>
      <c r="F921" s="138">
        <v>1</v>
      </c>
      <c r="G921" s="137" t="s">
        <v>374</v>
      </c>
    </row>
    <row r="922" spans="1:7" ht="14.4" x14ac:dyDescent="0.3">
      <c r="A922" s="135" t="s">
        <v>2168</v>
      </c>
      <c r="B922" s="135" t="s">
        <v>2168</v>
      </c>
      <c r="C922" s="135" t="s">
        <v>2169</v>
      </c>
      <c r="D922" s="136">
        <v>1378</v>
      </c>
      <c r="E922" s="136">
        <v>153</v>
      </c>
      <c r="F922" s="136">
        <v>1</v>
      </c>
      <c r="G922" s="135" t="s">
        <v>374</v>
      </c>
    </row>
    <row r="923" spans="1:7" ht="14.4" x14ac:dyDescent="0.3">
      <c r="A923" s="137" t="s">
        <v>2170</v>
      </c>
      <c r="B923" s="137" t="s">
        <v>2170</v>
      </c>
      <c r="C923" s="137" t="s">
        <v>2171</v>
      </c>
      <c r="D923" s="138">
        <v>2616</v>
      </c>
      <c r="E923" s="138">
        <v>2219</v>
      </c>
      <c r="F923" s="138">
        <v>1</v>
      </c>
      <c r="G923" s="137" t="s">
        <v>374</v>
      </c>
    </row>
    <row r="924" spans="1:7" ht="14.4" x14ac:dyDescent="0.3">
      <c r="A924" s="135" t="s">
        <v>2172</v>
      </c>
      <c r="B924" s="135" t="s">
        <v>2172</v>
      </c>
      <c r="C924" s="135" t="s">
        <v>2173</v>
      </c>
      <c r="D924" s="136">
        <v>4840</v>
      </c>
      <c r="E924" s="136">
        <v>4107</v>
      </c>
      <c r="F924" s="136">
        <v>1</v>
      </c>
      <c r="G924" s="135" t="s">
        <v>374</v>
      </c>
    </row>
    <row r="925" spans="1:7" ht="14.4" x14ac:dyDescent="0.3">
      <c r="A925" s="137" t="s">
        <v>2174</v>
      </c>
      <c r="B925" s="137" t="s">
        <v>2174</v>
      </c>
      <c r="C925" s="137" t="s">
        <v>2175</v>
      </c>
      <c r="D925" s="138">
        <v>4974</v>
      </c>
      <c r="E925" s="138">
        <v>4149</v>
      </c>
      <c r="F925" s="138">
        <v>1</v>
      </c>
      <c r="G925" s="137" t="s">
        <v>374</v>
      </c>
    </row>
    <row r="926" spans="1:7" ht="14.4" x14ac:dyDescent="0.3">
      <c r="A926" s="135" t="s">
        <v>2176</v>
      </c>
      <c r="B926" s="135" t="s">
        <v>2176</v>
      </c>
      <c r="C926" s="135" t="s">
        <v>2177</v>
      </c>
      <c r="D926" s="136">
        <v>2761</v>
      </c>
      <c r="E926" s="136">
        <v>1909</v>
      </c>
      <c r="F926" s="136">
        <v>1</v>
      </c>
      <c r="G926" s="135" t="s">
        <v>374</v>
      </c>
    </row>
    <row r="927" spans="1:7" ht="14.4" x14ac:dyDescent="0.3">
      <c r="A927" s="137" t="s">
        <v>2178</v>
      </c>
      <c r="B927" s="137" t="s">
        <v>2178</v>
      </c>
      <c r="C927" s="137" t="s">
        <v>2179</v>
      </c>
      <c r="D927" s="138">
        <v>1644</v>
      </c>
      <c r="E927" s="138">
        <v>1529</v>
      </c>
      <c r="F927" s="138">
        <v>1</v>
      </c>
      <c r="G927" s="137" t="s">
        <v>374</v>
      </c>
    </row>
    <row r="928" spans="1:7" ht="14.4" x14ac:dyDescent="0.3">
      <c r="A928" s="135" t="s">
        <v>2180</v>
      </c>
      <c r="B928" s="135" t="s">
        <v>2180</v>
      </c>
      <c r="C928" s="135" t="s">
        <v>2181</v>
      </c>
      <c r="D928" s="136">
        <v>6388</v>
      </c>
      <c r="E928" s="136">
        <v>5208</v>
      </c>
      <c r="F928" s="136">
        <v>1</v>
      </c>
      <c r="G928" s="135" t="s">
        <v>374</v>
      </c>
    </row>
    <row r="929" spans="1:7" ht="14.4" x14ac:dyDescent="0.3">
      <c r="A929" s="137" t="s">
        <v>2182</v>
      </c>
      <c r="B929" s="137" t="s">
        <v>2182</v>
      </c>
      <c r="C929" s="137" t="s">
        <v>2183</v>
      </c>
      <c r="D929" s="138">
        <v>9489</v>
      </c>
      <c r="E929" s="138">
        <v>9225</v>
      </c>
      <c r="F929" s="138">
        <v>1</v>
      </c>
      <c r="G929" s="137" t="s">
        <v>374</v>
      </c>
    </row>
    <row r="930" spans="1:7" ht="14.4" x14ac:dyDescent="0.3">
      <c r="A930" s="135" t="s">
        <v>2184</v>
      </c>
      <c r="B930" s="135" t="s">
        <v>2184</v>
      </c>
      <c r="C930" s="135" t="s">
        <v>2185</v>
      </c>
      <c r="D930" s="136">
        <v>3162</v>
      </c>
      <c r="E930" s="136">
        <v>2131</v>
      </c>
      <c r="F930" s="136">
        <v>1</v>
      </c>
      <c r="G930" s="135" t="s">
        <v>374</v>
      </c>
    </row>
    <row r="931" spans="1:7" ht="14.4" x14ac:dyDescent="0.3">
      <c r="A931" s="137" t="s">
        <v>2186</v>
      </c>
      <c r="B931" s="137" t="s">
        <v>2186</v>
      </c>
      <c r="C931" s="137" t="s">
        <v>2187</v>
      </c>
      <c r="D931" s="138">
        <v>19337</v>
      </c>
      <c r="E931" s="138">
        <v>15963</v>
      </c>
      <c r="F931" s="138">
        <v>1</v>
      </c>
      <c r="G931" s="137" t="s">
        <v>374</v>
      </c>
    </row>
    <row r="932" spans="1:7" ht="14.4" x14ac:dyDescent="0.3">
      <c r="A932" s="135" t="s">
        <v>2188</v>
      </c>
      <c r="B932" s="135" t="s">
        <v>2188</v>
      </c>
      <c r="C932" s="135" t="s">
        <v>2189</v>
      </c>
      <c r="D932" s="136">
        <v>4795</v>
      </c>
      <c r="E932" s="136">
        <v>3636</v>
      </c>
      <c r="F932" s="136">
        <v>1</v>
      </c>
      <c r="G932" s="135" t="s">
        <v>374</v>
      </c>
    </row>
    <row r="933" spans="1:7" ht="14.4" x14ac:dyDescent="0.3">
      <c r="A933" s="137" t="s">
        <v>2190</v>
      </c>
      <c r="B933" s="137" t="s">
        <v>2190</v>
      </c>
      <c r="C933" s="137" t="s">
        <v>2191</v>
      </c>
      <c r="D933" s="138">
        <v>2349</v>
      </c>
      <c r="E933" s="138">
        <v>2129</v>
      </c>
      <c r="F933" s="138">
        <v>1</v>
      </c>
      <c r="G933" s="137" t="s">
        <v>374</v>
      </c>
    </row>
    <row r="934" spans="1:7" ht="14.4" x14ac:dyDescent="0.3">
      <c r="A934" s="135" t="s">
        <v>2192</v>
      </c>
      <c r="B934" s="135" t="s">
        <v>2192</v>
      </c>
      <c r="C934" s="135" t="s">
        <v>2193</v>
      </c>
      <c r="D934" s="136">
        <v>1897</v>
      </c>
      <c r="E934" s="136">
        <v>1768</v>
      </c>
      <c r="F934" s="136">
        <v>1</v>
      </c>
      <c r="G934" s="135" t="s">
        <v>374</v>
      </c>
    </row>
    <row r="935" spans="1:7" ht="14.4" x14ac:dyDescent="0.3">
      <c r="A935" s="137" t="s">
        <v>2194</v>
      </c>
      <c r="B935" s="137" t="s">
        <v>2194</v>
      </c>
      <c r="C935" s="137" t="s">
        <v>2195</v>
      </c>
      <c r="D935" s="138">
        <v>12673</v>
      </c>
      <c r="E935" s="138">
        <v>13655</v>
      </c>
      <c r="F935" s="138">
        <v>1</v>
      </c>
      <c r="G935" s="137" t="s">
        <v>374</v>
      </c>
    </row>
    <row r="936" spans="1:7" ht="14.4" x14ac:dyDescent="0.3">
      <c r="A936" s="135" t="s">
        <v>2196</v>
      </c>
      <c r="B936" s="135" t="s">
        <v>2196</v>
      </c>
      <c r="C936" s="135" t="s">
        <v>2197</v>
      </c>
      <c r="D936" s="136">
        <v>1849</v>
      </c>
      <c r="E936" s="136">
        <v>2035</v>
      </c>
      <c r="F936" s="136">
        <v>1</v>
      </c>
      <c r="G936" s="135" t="s">
        <v>374</v>
      </c>
    </row>
    <row r="937" spans="1:7" ht="14.4" x14ac:dyDescent="0.3">
      <c r="A937" s="137" t="s">
        <v>2198</v>
      </c>
      <c r="B937" s="137" t="s">
        <v>2198</v>
      </c>
      <c r="C937" s="137" t="s">
        <v>2199</v>
      </c>
      <c r="D937" s="138">
        <v>18926</v>
      </c>
      <c r="E937" s="138">
        <v>20622</v>
      </c>
      <c r="F937" s="138">
        <v>1</v>
      </c>
      <c r="G937" s="137" t="s">
        <v>374</v>
      </c>
    </row>
    <row r="938" spans="1:7" ht="28.8" x14ac:dyDescent="0.3">
      <c r="A938" s="135" t="s">
        <v>2200</v>
      </c>
      <c r="B938" s="135" t="s">
        <v>2200</v>
      </c>
      <c r="C938" s="139" t="s">
        <v>2201</v>
      </c>
      <c r="D938" s="136">
        <v>7619</v>
      </c>
      <c r="E938" s="136">
        <v>7364</v>
      </c>
      <c r="F938" s="136">
        <v>1</v>
      </c>
      <c r="G938" s="135" t="s">
        <v>374</v>
      </c>
    </row>
    <row r="939" spans="1:7" ht="14.4" x14ac:dyDescent="0.3">
      <c r="A939" s="137" t="s">
        <v>2202</v>
      </c>
      <c r="B939" s="137" t="s">
        <v>2202</v>
      </c>
      <c r="C939" s="137" t="s">
        <v>2203</v>
      </c>
      <c r="D939" s="138">
        <v>7067</v>
      </c>
      <c r="E939" s="138">
        <v>5077</v>
      </c>
      <c r="F939" s="138">
        <v>1</v>
      </c>
      <c r="G939" s="137" t="s">
        <v>374</v>
      </c>
    </row>
    <row r="940" spans="1:7" ht="14.4" x14ac:dyDescent="0.3">
      <c r="A940" s="135" t="s">
        <v>2204</v>
      </c>
      <c r="B940" s="135" t="s">
        <v>2204</v>
      </c>
      <c r="C940" s="135" t="s">
        <v>2205</v>
      </c>
      <c r="D940" s="136">
        <v>239</v>
      </c>
      <c r="E940" s="136">
        <v>231</v>
      </c>
      <c r="F940" s="136">
        <v>1</v>
      </c>
      <c r="G940" s="135" t="s">
        <v>374</v>
      </c>
    </row>
    <row r="941" spans="1:7" ht="14.4" x14ac:dyDescent="0.3">
      <c r="A941" s="137" t="s">
        <v>2206</v>
      </c>
      <c r="B941" s="137" t="s">
        <v>2206</v>
      </c>
      <c r="C941" s="137" t="s">
        <v>2207</v>
      </c>
      <c r="D941" s="138">
        <v>569</v>
      </c>
      <c r="E941" s="138">
        <v>199</v>
      </c>
      <c r="F941" s="138">
        <v>1</v>
      </c>
      <c r="G941" s="137" t="s">
        <v>374</v>
      </c>
    </row>
    <row r="942" spans="1:7" ht="14.4" x14ac:dyDescent="0.3">
      <c r="A942" s="135" t="s">
        <v>2208</v>
      </c>
      <c r="B942" s="135" t="s">
        <v>2208</v>
      </c>
      <c r="C942" s="135" t="s">
        <v>2209</v>
      </c>
      <c r="D942" s="136">
        <v>569</v>
      </c>
      <c r="E942" s="136">
        <v>129</v>
      </c>
      <c r="F942" s="136">
        <v>1</v>
      </c>
      <c r="G942" s="135" t="s">
        <v>374</v>
      </c>
    </row>
    <row r="943" spans="1:7" ht="14.4" x14ac:dyDescent="0.3">
      <c r="A943" s="137" t="s">
        <v>2210</v>
      </c>
      <c r="B943" s="140"/>
      <c r="C943" s="137" t="s">
        <v>2211</v>
      </c>
      <c r="D943" s="138">
        <v>78</v>
      </c>
      <c r="E943" s="138" t="s">
        <v>563</v>
      </c>
      <c r="F943" s="138">
        <v>1</v>
      </c>
      <c r="G943" s="137" t="s">
        <v>374</v>
      </c>
    </row>
    <row r="944" spans="1:7" ht="14.4" x14ac:dyDescent="0.3">
      <c r="A944" s="135" t="s">
        <v>2212</v>
      </c>
      <c r="B944" s="135" t="s">
        <v>2212</v>
      </c>
      <c r="C944" s="135" t="s">
        <v>2213</v>
      </c>
      <c r="D944" s="136">
        <v>295</v>
      </c>
      <c r="E944" s="136">
        <v>285</v>
      </c>
      <c r="F944" s="136">
        <v>1</v>
      </c>
      <c r="G944" s="135" t="s">
        <v>374</v>
      </c>
    </row>
    <row r="945" spans="1:7" ht="14.4" x14ac:dyDescent="0.3">
      <c r="A945" s="137" t="s">
        <v>2214</v>
      </c>
      <c r="B945" s="137" t="s">
        <v>2214</v>
      </c>
      <c r="C945" s="137" t="s">
        <v>2215</v>
      </c>
      <c r="D945" s="138">
        <v>498</v>
      </c>
      <c r="E945" s="138">
        <v>481</v>
      </c>
      <c r="F945" s="138">
        <v>1</v>
      </c>
      <c r="G945" s="137" t="s">
        <v>374</v>
      </c>
    </row>
    <row r="946" spans="1:7" ht="14.4" x14ac:dyDescent="0.3">
      <c r="A946" s="135" t="s">
        <v>2216</v>
      </c>
      <c r="B946" s="135" t="s">
        <v>2216</v>
      </c>
      <c r="C946" s="135" t="s">
        <v>2217</v>
      </c>
      <c r="D946" s="136">
        <v>10565</v>
      </c>
      <c r="E946" s="136">
        <v>10212</v>
      </c>
      <c r="F946" s="136">
        <v>1</v>
      </c>
      <c r="G946" s="141"/>
    </row>
    <row r="947" spans="1:7" ht="14.4" x14ac:dyDescent="0.3">
      <c r="A947" s="137" t="s">
        <v>2218</v>
      </c>
      <c r="B947" s="137" t="s">
        <v>2218</v>
      </c>
      <c r="C947" s="137" t="s">
        <v>2219</v>
      </c>
      <c r="D947" s="138">
        <v>7923</v>
      </c>
      <c r="E947" s="138">
        <v>7658</v>
      </c>
      <c r="F947" s="138">
        <v>1</v>
      </c>
      <c r="G947" s="140"/>
    </row>
    <row r="948" spans="1:7" ht="14.4" x14ac:dyDescent="0.3">
      <c r="A948" s="135" t="s">
        <v>2220</v>
      </c>
      <c r="B948" s="135" t="s">
        <v>2220</v>
      </c>
      <c r="C948" s="135" t="s">
        <v>2221</v>
      </c>
      <c r="D948" s="136">
        <v>1059</v>
      </c>
      <c r="E948" s="136">
        <v>1024</v>
      </c>
      <c r="F948" s="136">
        <v>1</v>
      </c>
      <c r="G948" s="141"/>
    </row>
    <row r="949" spans="1:7" ht="14.4" x14ac:dyDescent="0.3">
      <c r="A949" s="137" t="s">
        <v>2222</v>
      </c>
      <c r="B949" s="137" t="s">
        <v>2222</v>
      </c>
      <c r="C949" s="137" t="s">
        <v>2223</v>
      </c>
      <c r="D949" s="138">
        <v>0</v>
      </c>
      <c r="E949" s="138">
        <v>0</v>
      </c>
      <c r="F949" s="138" t="s">
        <v>563</v>
      </c>
      <c r="G949" s="137" t="s">
        <v>374</v>
      </c>
    </row>
    <row r="950" spans="1:7" ht="28.8" x14ac:dyDescent="0.3">
      <c r="A950" s="135" t="s">
        <v>2224</v>
      </c>
      <c r="B950" s="135" t="s">
        <v>2224</v>
      </c>
      <c r="C950" s="139" t="s">
        <v>2225</v>
      </c>
      <c r="D950" s="136">
        <v>0</v>
      </c>
      <c r="E950" s="136">
        <v>0</v>
      </c>
      <c r="F950" s="136" t="s">
        <v>563</v>
      </c>
      <c r="G950" s="135" t="s">
        <v>374</v>
      </c>
    </row>
    <row r="951" spans="1:7" ht="28.8" x14ac:dyDescent="0.3">
      <c r="A951" s="137" t="s">
        <v>2226</v>
      </c>
      <c r="B951" s="137" t="s">
        <v>2226</v>
      </c>
      <c r="C951" s="142" t="s">
        <v>2227</v>
      </c>
      <c r="D951" s="138">
        <v>0</v>
      </c>
      <c r="E951" s="138">
        <v>0</v>
      </c>
      <c r="F951" s="138" t="s">
        <v>563</v>
      </c>
      <c r="G951" s="137" t="s">
        <v>374</v>
      </c>
    </row>
    <row r="952" spans="1:7" ht="14.4" x14ac:dyDescent="0.3">
      <c r="A952" s="135" t="s">
        <v>2228</v>
      </c>
      <c r="B952" s="135" t="s">
        <v>2228</v>
      </c>
      <c r="C952" s="135" t="s">
        <v>2229</v>
      </c>
      <c r="D952" s="136">
        <v>0</v>
      </c>
      <c r="E952" s="136">
        <v>0</v>
      </c>
      <c r="F952" s="136" t="s">
        <v>563</v>
      </c>
      <c r="G952" s="141"/>
    </row>
    <row r="953" spans="1:7" ht="14.4" x14ac:dyDescent="0.3">
      <c r="A953" s="137" t="s">
        <v>2230</v>
      </c>
      <c r="B953" s="140"/>
      <c r="C953" s="137" t="s">
        <v>2231</v>
      </c>
      <c r="D953" s="138">
        <v>0</v>
      </c>
      <c r="E953" s="138" t="s">
        <v>563</v>
      </c>
      <c r="F953" s="138" t="s">
        <v>563</v>
      </c>
      <c r="G953" s="140"/>
    </row>
    <row r="954" spans="1:7" ht="14.4" x14ac:dyDescent="0.3">
      <c r="A954" s="135" t="s">
        <v>2232</v>
      </c>
      <c r="B954" s="141"/>
      <c r="C954" s="135" t="s">
        <v>2233</v>
      </c>
      <c r="D954" s="136">
        <v>0</v>
      </c>
      <c r="E954" s="136" t="s">
        <v>563</v>
      </c>
      <c r="F954" s="136" t="s">
        <v>563</v>
      </c>
      <c r="G954" s="135" t="s">
        <v>374</v>
      </c>
    </row>
    <row r="955" spans="1:7" ht="14.4" x14ac:dyDescent="0.3">
      <c r="A955" s="137" t="s">
        <v>2234</v>
      </c>
      <c r="B955" s="137" t="s">
        <v>2234</v>
      </c>
      <c r="C955" s="137" t="s">
        <v>2235</v>
      </c>
      <c r="D955" s="138">
        <v>0</v>
      </c>
      <c r="E955" s="138">
        <v>0</v>
      </c>
      <c r="F955" s="138" t="s">
        <v>563</v>
      </c>
      <c r="G955" s="140"/>
    </row>
    <row r="956" spans="1:7" ht="14.4" x14ac:dyDescent="0.3">
      <c r="A956" s="135" t="s">
        <v>2236</v>
      </c>
      <c r="B956" s="135" t="s">
        <v>2236</v>
      </c>
      <c r="C956" s="135" t="s">
        <v>2237</v>
      </c>
      <c r="D956" s="136">
        <v>0</v>
      </c>
      <c r="E956" s="136">
        <v>0</v>
      </c>
      <c r="F956" s="136" t="s">
        <v>563</v>
      </c>
      <c r="G956" s="141"/>
    </row>
    <row r="957" spans="1:7" ht="14.4" x14ac:dyDescent="0.3">
      <c r="A957" s="129"/>
      <c r="B957" s="129"/>
      <c r="C957" s="129"/>
      <c r="D957" s="130"/>
      <c r="E957" s="130"/>
      <c r="F957" s="130"/>
      <c r="G957" s="131"/>
    </row>
    <row r="958" spans="1:7" ht="14.4" x14ac:dyDescent="0.3">
      <c r="A958" s="127"/>
      <c r="B958" s="127"/>
      <c r="C958" s="127"/>
      <c r="D958" s="128"/>
      <c r="E958" s="128"/>
      <c r="F958" s="128"/>
      <c r="G958" s="132"/>
    </row>
    <row r="959" spans="1:7" ht="14.4" x14ac:dyDescent="0.3">
      <c r="A959" s="129"/>
      <c r="B959" s="129"/>
      <c r="C959" s="129"/>
      <c r="D959" s="130"/>
      <c r="E959" s="130"/>
      <c r="F959" s="130"/>
      <c r="G959" s="131"/>
    </row>
    <row r="960" spans="1:7" ht="14.4" x14ac:dyDescent="0.3">
      <c r="A960" s="127"/>
      <c r="B960" s="127"/>
      <c r="C960" s="127"/>
      <c r="D960" s="128"/>
      <c r="E960" s="128"/>
      <c r="F960" s="128"/>
      <c r="G960" s="132"/>
    </row>
  </sheetData>
  <pageMargins left="0.05" right="0.05" top="0.5" bottom="0.5" header="0" footer="0"/>
  <pageSetup paperSize="9" orientation="portrait" horizontalDpi="300" verticalDpi="300"/>
  <headerFooter>
    <oddHeader>The SAS System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43D8-5183-4674-ADFC-28EDEFE1DE3D}">
  <sheetPr>
    <tabColor rgb="FF1F5344"/>
  </sheetPr>
  <dimension ref="A1:N42"/>
  <sheetViews>
    <sheetView showGridLines="0" zoomScaleNormal="100" workbookViewId="0">
      <pane ySplit="1" topLeftCell="A2" activePane="bottomLeft" state="frozen"/>
      <selection activeCell="E34" sqref="E34"/>
      <selection pane="bottomLeft" activeCell="L14" sqref="L14"/>
    </sheetView>
  </sheetViews>
  <sheetFormatPr defaultColWidth="8.88671875" defaultRowHeight="13.8" x14ac:dyDescent="0.25"/>
  <cols>
    <col min="1" max="2" width="8.88671875" style="2"/>
    <col min="3" max="3" width="11.5546875" style="2" customWidth="1"/>
    <col min="4" max="4" width="14.5546875" style="2" customWidth="1"/>
    <col min="5" max="6" width="16.109375" style="2" bestFit="1" customWidth="1"/>
    <col min="7" max="7" width="14.5546875" style="6" customWidth="1"/>
    <col min="8" max="8" width="14.5546875" style="2" customWidth="1"/>
    <col min="9" max="9" width="12.44140625" style="2" customWidth="1"/>
    <col min="10" max="10" width="21.44140625" style="2" customWidth="1"/>
    <col min="11" max="11" width="17.5546875" style="2" bestFit="1" customWidth="1"/>
    <col min="12" max="12" width="18" style="2" bestFit="1" customWidth="1"/>
    <col min="13" max="13" width="18.109375" style="2" customWidth="1"/>
    <col min="14" max="14" width="19.109375" style="2" bestFit="1" customWidth="1"/>
    <col min="15" max="15" width="11.109375" style="2" bestFit="1" customWidth="1"/>
    <col min="16" max="94" width="10.88671875" style="2" customWidth="1"/>
    <col min="95" max="16384" width="8.88671875" style="2"/>
  </cols>
  <sheetData>
    <row r="1" spans="1:14" s="177" customFormat="1" ht="89.25" customHeight="1" x14ac:dyDescent="0.3">
      <c r="A1" s="177" t="s">
        <v>66</v>
      </c>
    </row>
    <row r="3" spans="1:14" x14ac:dyDescent="0.25">
      <c r="G3" s="2"/>
      <c r="H3" s="6"/>
      <c r="N3" s="7" t="s">
        <v>20</v>
      </c>
    </row>
    <row r="4" spans="1:14" s="85" customFormat="1" ht="17.399999999999999" x14ac:dyDescent="0.3">
      <c r="B4" s="13" t="s">
        <v>67</v>
      </c>
      <c r="H4" s="86"/>
      <c r="N4" s="87"/>
    </row>
    <row r="5" spans="1:14" x14ac:dyDescent="0.25">
      <c r="G5" s="2"/>
      <c r="H5" s="6"/>
      <c r="N5" s="7"/>
    </row>
    <row r="6" spans="1:14" x14ac:dyDescent="0.25">
      <c r="G6" s="2"/>
      <c r="H6" s="6"/>
      <c r="N6" s="7"/>
    </row>
    <row r="7" spans="1:14" ht="14.4" customHeight="1" x14ac:dyDescent="0.25">
      <c r="B7" s="76"/>
      <c r="C7" s="104"/>
      <c r="D7" s="77" t="s">
        <v>68</v>
      </c>
      <c r="E7" s="77" t="s">
        <v>20</v>
      </c>
      <c r="F7" s="77" t="s">
        <v>69</v>
      </c>
      <c r="G7" s="77" t="s">
        <v>24</v>
      </c>
      <c r="H7" s="77" t="s">
        <v>26</v>
      </c>
      <c r="I7" s="77" t="s">
        <v>70</v>
      </c>
    </row>
    <row r="8" spans="1:14" ht="15" customHeight="1" x14ac:dyDescent="0.25">
      <c r="B8" s="104" t="s">
        <v>71</v>
      </c>
      <c r="C8" s="104"/>
      <c r="D8" s="157">
        <f>'Generel input'!$F$22</f>
        <v>5537.034328952499</v>
      </c>
      <c r="E8" s="157">
        <f>Hospital!I6</f>
        <v>3304.4166666666665</v>
      </c>
      <c r="F8" s="157">
        <f>'Praksis- &amp; Speciallæge'!I6</f>
        <v>5997.46</v>
      </c>
      <c r="G8" s="157">
        <f>Kommune!I6</f>
        <v>14205.720000000001</v>
      </c>
      <c r="H8" s="157">
        <f>Patient!I6</f>
        <v>17807</v>
      </c>
      <c r="I8" s="158">
        <f>SUM(D8:H8)</f>
        <v>46851.630995619169</v>
      </c>
    </row>
    <row r="9" spans="1:14" x14ac:dyDescent="0.25">
      <c r="B9" s="104" t="s">
        <v>72</v>
      </c>
      <c r="C9" s="104"/>
      <c r="D9" s="157">
        <f>'Generel input'!$F$40</f>
        <v>3622.5000000000082</v>
      </c>
      <c r="E9" s="157">
        <f>Hospital!I8</f>
        <v>9411.9166666666679</v>
      </c>
      <c r="F9" s="157">
        <f>'Praksis- &amp; Speciallæge'!I8</f>
        <v>3197.46</v>
      </c>
      <c r="G9" s="157">
        <f>Kommune!I8</f>
        <v>17395.75</v>
      </c>
      <c r="H9" s="157">
        <f>Patient!I8</f>
        <v>11957</v>
      </c>
      <c r="I9" s="158">
        <f>SUM(D9:H9)</f>
        <v>45584.626666666678</v>
      </c>
    </row>
    <row r="10" spans="1:14" x14ac:dyDescent="0.25">
      <c r="B10" s="181" t="s">
        <v>73</v>
      </c>
      <c r="C10" s="181"/>
      <c r="D10" s="96">
        <f>D8-D9</f>
        <v>1914.5343289524908</v>
      </c>
      <c r="E10" s="96">
        <f>E8-E9</f>
        <v>-6107.5000000000018</v>
      </c>
      <c r="F10" s="96">
        <f>F8-F9</f>
        <v>2800</v>
      </c>
      <c r="G10" s="96">
        <f>G8-G9</f>
        <v>-3190.0299999999988</v>
      </c>
      <c r="H10" s="96">
        <f>H8-H9</f>
        <v>5850</v>
      </c>
      <c r="I10" s="96">
        <f>SUM(D10:H10)</f>
        <v>1267.0043289524901</v>
      </c>
    </row>
    <row r="11" spans="1:14" x14ac:dyDescent="0.25">
      <c r="G11" s="2"/>
      <c r="H11" s="6"/>
    </row>
    <row r="12" spans="1:14" x14ac:dyDescent="0.25">
      <c r="G12" s="2"/>
      <c r="H12" s="6"/>
    </row>
    <row r="13" spans="1:14" x14ac:dyDescent="0.25">
      <c r="G13" s="2"/>
      <c r="H13" s="6"/>
    </row>
    <row r="14" spans="1:14" x14ac:dyDescent="0.25">
      <c r="G14" s="2"/>
      <c r="H14" s="6"/>
    </row>
    <row r="15" spans="1:14" x14ac:dyDescent="0.25">
      <c r="G15" s="2"/>
      <c r="H15" s="6"/>
    </row>
    <row r="16" spans="1:14" x14ac:dyDescent="0.25">
      <c r="G16" s="2"/>
      <c r="H16" s="6"/>
    </row>
    <row r="17" spans="7:8" x14ac:dyDescent="0.25">
      <c r="G17" s="2"/>
      <c r="H17" s="6"/>
    </row>
    <row r="18" spans="7:8" x14ac:dyDescent="0.25">
      <c r="G18" s="2"/>
      <c r="H18" s="6"/>
    </row>
    <row r="19" spans="7:8" x14ac:dyDescent="0.25">
      <c r="G19" s="2"/>
      <c r="H19" s="6"/>
    </row>
    <row r="20" spans="7:8" x14ac:dyDescent="0.25">
      <c r="G20" s="2"/>
      <c r="H20" s="6"/>
    </row>
    <row r="21" spans="7:8" x14ac:dyDescent="0.25">
      <c r="G21" s="2"/>
      <c r="H21" s="6"/>
    </row>
    <row r="22" spans="7:8" x14ac:dyDescent="0.25">
      <c r="G22" s="2"/>
      <c r="H22" s="6"/>
    </row>
    <row r="23" spans="7:8" x14ac:dyDescent="0.25">
      <c r="G23" s="2"/>
      <c r="H23" s="6"/>
    </row>
    <row r="24" spans="7:8" x14ac:dyDescent="0.25">
      <c r="G24" s="2"/>
      <c r="H24" s="6"/>
    </row>
    <row r="25" spans="7:8" x14ac:dyDescent="0.25">
      <c r="G25" s="2"/>
      <c r="H25" s="6"/>
    </row>
    <row r="26" spans="7:8" x14ac:dyDescent="0.25">
      <c r="G26" s="2"/>
    </row>
    <row r="27" spans="7:8" x14ac:dyDescent="0.25">
      <c r="G27" s="2"/>
    </row>
    <row r="28" spans="7:8" x14ac:dyDescent="0.25">
      <c r="G28" s="2"/>
    </row>
    <row r="29" spans="7:8" x14ac:dyDescent="0.25">
      <c r="G29" s="2"/>
    </row>
    <row r="30" spans="7:8" x14ac:dyDescent="0.25">
      <c r="G30" s="2"/>
    </row>
    <row r="31" spans="7:8" x14ac:dyDescent="0.25">
      <c r="G31" s="2"/>
    </row>
    <row r="32" spans="7:8" x14ac:dyDescent="0.25">
      <c r="G32" s="2"/>
    </row>
    <row r="33" spans="7:7" x14ac:dyDescent="0.25">
      <c r="G33" s="2"/>
    </row>
    <row r="34" spans="7:7" x14ac:dyDescent="0.25">
      <c r="G34" s="2"/>
    </row>
    <row r="35" spans="7:7" x14ac:dyDescent="0.25">
      <c r="G35" s="2"/>
    </row>
    <row r="36" spans="7:7" x14ac:dyDescent="0.25">
      <c r="G36" s="2"/>
    </row>
    <row r="37" spans="7:7" x14ac:dyDescent="0.25">
      <c r="G37" s="2"/>
    </row>
    <row r="38" spans="7:7" x14ac:dyDescent="0.25">
      <c r="G38" s="2"/>
    </row>
    <row r="39" spans="7:7" x14ac:dyDescent="0.25">
      <c r="G39" s="2"/>
    </row>
    <row r="40" spans="7:7" x14ac:dyDescent="0.25">
      <c r="G40" s="2"/>
    </row>
    <row r="41" spans="7:7" x14ac:dyDescent="0.25">
      <c r="G41" s="2"/>
    </row>
    <row r="42" spans="7:7" x14ac:dyDescent="0.25">
      <c r="G42" s="2"/>
    </row>
  </sheetData>
  <mergeCells count="2">
    <mergeCell ref="A1:XFD1"/>
    <mergeCell ref="B10:C10"/>
  </mergeCells>
  <conditionalFormatting sqref="D10:I10">
    <cfRule type="cellIs" dxfId="13" priority="3" operator="greaterThan">
      <formula>0</formula>
    </cfRule>
    <cfRule type="cellIs" dxfId="12" priority="4" operator="lessThan">
      <formula>0</formula>
    </cfRule>
  </conditionalFormatting>
  <conditionalFormatting sqref="K10:O10">
    <cfRule type="cellIs" dxfId="11" priority="1" operator="greaterThan">
      <formula>0</formula>
    </cfRule>
    <cfRule type="cellIs" dxfId="10" priority="2"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A9B33-B17C-4170-926B-135D62DEBA68}">
  <sheetPr>
    <tabColor rgb="FF7FB39A"/>
  </sheetPr>
  <dimension ref="A1:AD77"/>
  <sheetViews>
    <sheetView showGridLines="0" zoomScaleNormal="100" workbookViewId="0">
      <pane ySplit="1" topLeftCell="A2" activePane="bottomLeft" state="frozen"/>
      <selection activeCell="E34" sqref="E34"/>
      <selection pane="bottomLeft" activeCell="K13" sqref="K13:P13"/>
    </sheetView>
  </sheetViews>
  <sheetFormatPr defaultColWidth="8.88671875" defaultRowHeight="13.8" x14ac:dyDescent="0.25"/>
  <cols>
    <col min="1" max="2" width="8.88671875" style="2"/>
    <col min="3" max="3" width="10.88671875" style="2" bestFit="1" customWidth="1"/>
    <col min="4" max="4" width="19.88671875" style="2" customWidth="1"/>
    <col min="5" max="5" width="21.5546875" style="2" customWidth="1"/>
    <col min="6" max="6" width="15.5546875" style="2" customWidth="1"/>
    <col min="7" max="7" width="10.109375" style="6" customWidth="1"/>
    <col min="8" max="8" width="16.88671875" style="19" customWidth="1"/>
    <col min="9" max="9" width="15.5546875" style="2" customWidth="1"/>
    <col min="10" max="10" width="10.44140625" style="2" customWidth="1"/>
    <col min="11" max="11" width="14.109375" style="2" customWidth="1"/>
    <col min="12" max="12" width="10.5546875" style="2" customWidth="1"/>
    <col min="13" max="13" width="10.44140625" style="2" customWidth="1"/>
    <col min="14" max="95" width="10.88671875" style="2" customWidth="1"/>
    <col min="96" max="16384" width="8.88671875" style="2"/>
  </cols>
  <sheetData>
    <row r="1" spans="1:30" s="177" customFormat="1" ht="89.25" customHeight="1" x14ac:dyDescent="0.3">
      <c r="A1" s="177" t="s">
        <v>74</v>
      </c>
    </row>
    <row r="2" spans="1:30" x14ac:dyDescent="0.25">
      <c r="I2" s="30"/>
      <c r="J2" s="30"/>
      <c r="K2" s="30"/>
      <c r="L2" s="30"/>
      <c r="M2" s="30"/>
      <c r="N2" s="30"/>
    </row>
    <row r="3" spans="1:30" x14ac:dyDescent="0.25">
      <c r="I3" s="30"/>
      <c r="J3" s="30"/>
      <c r="K3" s="30"/>
      <c r="L3" s="30"/>
      <c r="M3" s="30"/>
      <c r="N3" s="30"/>
    </row>
    <row r="4" spans="1:30" s="85" customFormat="1" ht="17.399999999999999" x14ac:dyDescent="0.3">
      <c r="B4" s="13" t="s">
        <v>75</v>
      </c>
      <c r="H4" s="86"/>
      <c r="N4" s="87"/>
    </row>
    <row r="5" spans="1:30" s="104" customFormat="1" ht="13.2" x14ac:dyDescent="0.25">
      <c r="B5" s="46"/>
      <c r="H5" s="105"/>
      <c r="N5" s="88"/>
    </row>
    <row r="6" spans="1:30" s="104" customFormat="1" ht="13.2" x14ac:dyDescent="0.25">
      <c r="G6" s="105"/>
      <c r="H6" s="106"/>
      <c r="I6" s="89"/>
      <c r="J6" s="89"/>
      <c r="K6" s="89"/>
      <c r="L6" s="89"/>
      <c r="M6" s="89"/>
      <c r="N6" s="89"/>
    </row>
    <row r="7" spans="1:30" x14ac:dyDescent="0.25">
      <c r="B7" s="90" t="s">
        <v>76</v>
      </c>
      <c r="C7" s="104"/>
      <c r="D7" s="104"/>
      <c r="E7" s="104"/>
      <c r="F7" s="77" t="s">
        <v>77</v>
      </c>
      <c r="G7" s="104"/>
      <c r="H7" s="92" t="s">
        <v>78</v>
      </c>
      <c r="I7" s="106"/>
      <c r="J7" s="106"/>
      <c r="K7" s="92" t="s">
        <v>79</v>
      </c>
      <c r="L7" s="106"/>
      <c r="M7" s="106"/>
      <c r="N7" s="106"/>
      <c r="O7" s="106"/>
      <c r="P7" s="106"/>
    </row>
    <row r="8" spans="1:30" x14ac:dyDescent="0.25">
      <c r="B8" s="107" t="s">
        <v>80</v>
      </c>
      <c r="C8" s="107"/>
      <c r="D8" s="107"/>
      <c r="E8" s="107"/>
      <c r="F8" s="108">
        <v>10</v>
      </c>
      <c r="G8" s="104"/>
      <c r="H8" s="204" t="s">
        <v>81</v>
      </c>
      <c r="I8" s="204"/>
      <c r="J8" s="106"/>
      <c r="K8" s="205"/>
      <c r="L8" s="205"/>
      <c r="M8" s="205"/>
      <c r="N8" s="205"/>
      <c r="O8" s="205"/>
      <c r="P8" s="205"/>
      <c r="AC8" s="30" t="s">
        <v>22</v>
      </c>
    </row>
    <row r="9" spans="1:30" x14ac:dyDescent="0.25">
      <c r="B9" s="107" t="s">
        <v>82</v>
      </c>
      <c r="C9" s="107"/>
      <c r="D9" s="107"/>
      <c r="E9" s="107"/>
      <c r="F9" s="109">
        <v>3.5000000000000003E-2</v>
      </c>
      <c r="G9" s="104"/>
      <c r="H9" s="182"/>
      <c r="I9" s="182"/>
      <c r="J9" s="106"/>
      <c r="K9" s="183"/>
      <c r="L9" s="183"/>
      <c r="M9" s="183"/>
      <c r="N9" s="183"/>
      <c r="O9" s="183"/>
      <c r="P9" s="183"/>
      <c r="AC9" s="30" t="s">
        <v>24</v>
      </c>
    </row>
    <row r="10" spans="1:30" x14ac:dyDescent="0.25">
      <c r="G10" s="2"/>
      <c r="H10" s="2"/>
    </row>
    <row r="11" spans="1:30" ht="14.4" customHeight="1" x14ac:dyDescent="0.25">
      <c r="B11" s="110" t="s">
        <v>83</v>
      </c>
      <c r="C11" s="110"/>
      <c r="D11" s="110"/>
      <c r="E11" s="110"/>
      <c r="F11" s="111" t="s">
        <v>20</v>
      </c>
      <c r="G11" s="104"/>
      <c r="H11" s="191"/>
      <c r="I11" s="191"/>
      <c r="J11" s="112"/>
      <c r="K11" s="195"/>
      <c r="L11" s="195"/>
      <c r="M11" s="195"/>
      <c r="N11" s="195"/>
      <c r="O11" s="195"/>
      <c r="P11" s="195"/>
    </row>
    <row r="12" spans="1:30" ht="14.4" customHeight="1" x14ac:dyDescent="0.25">
      <c r="B12" s="110" t="s">
        <v>84</v>
      </c>
      <c r="C12" s="110"/>
      <c r="D12" s="110"/>
      <c r="E12" s="110"/>
      <c r="F12" s="111" t="s">
        <v>85</v>
      </c>
      <c r="G12" s="2"/>
      <c r="H12" s="184"/>
      <c r="I12" s="185"/>
      <c r="J12" s="112"/>
      <c r="K12" s="186" t="s">
        <v>86</v>
      </c>
      <c r="L12" s="187"/>
      <c r="M12" s="187"/>
      <c r="N12" s="187"/>
      <c r="O12" s="187"/>
      <c r="P12" s="188"/>
      <c r="U12" s="98"/>
      <c r="V12" s="98"/>
      <c r="W12" s="98"/>
      <c r="X12" s="98"/>
      <c r="AD12" s="2" t="s">
        <v>85</v>
      </c>
    </row>
    <row r="13" spans="1:30" ht="54.75" customHeight="1" x14ac:dyDescent="0.25">
      <c r="B13" s="189" t="s">
        <v>87</v>
      </c>
      <c r="C13" s="189"/>
      <c r="D13" s="189"/>
      <c r="E13" s="190"/>
      <c r="F13" s="113">
        <v>100</v>
      </c>
      <c r="G13" s="99"/>
      <c r="H13" s="191"/>
      <c r="I13" s="191"/>
      <c r="J13" s="112"/>
      <c r="K13" s="186" t="s">
        <v>88</v>
      </c>
      <c r="L13" s="187"/>
      <c r="M13" s="187"/>
      <c r="N13" s="187"/>
      <c r="O13" s="187"/>
      <c r="P13" s="188"/>
      <c r="U13" s="98"/>
      <c r="V13" s="98"/>
      <c r="W13" s="98"/>
      <c r="X13" s="98"/>
    </row>
    <row r="14" spans="1:30" ht="15" customHeight="1" x14ac:dyDescent="0.25">
      <c r="B14" s="104"/>
      <c r="C14" s="104"/>
      <c r="D14" s="104"/>
      <c r="E14" s="104"/>
      <c r="F14" s="104"/>
      <c r="G14" s="104"/>
      <c r="H14" s="104"/>
      <c r="I14" s="104"/>
      <c r="J14" s="104"/>
      <c r="K14" s="104"/>
      <c r="L14" s="104"/>
      <c r="M14" s="104"/>
      <c r="N14" s="104"/>
      <c r="O14" s="104"/>
      <c r="P14" s="104"/>
    </row>
    <row r="15" spans="1:30" ht="15" customHeight="1" x14ac:dyDescent="0.25">
      <c r="B15" s="107" t="s">
        <v>89</v>
      </c>
      <c r="C15" s="107"/>
      <c r="D15" s="107"/>
      <c r="E15" s="107"/>
      <c r="F15" s="111">
        <v>5</v>
      </c>
      <c r="G15" s="114"/>
      <c r="H15" s="201"/>
      <c r="I15" s="202"/>
      <c r="J15" s="112"/>
      <c r="K15" s="186"/>
      <c r="L15" s="187"/>
      <c r="M15" s="187"/>
      <c r="N15" s="187"/>
      <c r="O15" s="187"/>
      <c r="P15" s="188"/>
    </row>
    <row r="16" spans="1:30" x14ac:dyDescent="0.25">
      <c r="B16" s="107" t="s">
        <v>90</v>
      </c>
      <c r="C16" s="107"/>
      <c r="D16" s="107"/>
      <c r="E16" s="107"/>
      <c r="F16" s="115">
        <v>250000</v>
      </c>
      <c r="G16" s="104"/>
      <c r="H16" s="191"/>
      <c r="I16" s="191"/>
      <c r="J16" s="112"/>
      <c r="K16" s="195"/>
      <c r="L16" s="195"/>
      <c r="M16" s="195"/>
      <c r="N16" s="195"/>
      <c r="O16" s="195"/>
      <c r="P16" s="195"/>
    </row>
    <row r="17" spans="2:30" x14ac:dyDescent="0.25">
      <c r="B17" s="116"/>
      <c r="C17" s="116"/>
      <c r="D17" s="116"/>
      <c r="E17" s="116"/>
      <c r="F17" s="104"/>
      <c r="G17" s="104"/>
      <c r="H17" s="112"/>
      <c r="I17" s="112"/>
      <c r="J17" s="112"/>
      <c r="K17" s="93"/>
      <c r="L17" s="93"/>
      <c r="M17" s="93"/>
      <c r="N17" s="93"/>
      <c r="O17" s="93"/>
      <c r="P17" s="93"/>
    </row>
    <row r="18" spans="2:30" x14ac:dyDescent="0.25">
      <c r="B18" s="107" t="s">
        <v>91</v>
      </c>
      <c r="C18" s="107"/>
      <c r="D18" s="107"/>
      <c r="E18" s="107"/>
      <c r="F18" s="117">
        <f>$F$9/(1-((1+$F$9)^-$F$15))</f>
        <v>0.22148137315809996</v>
      </c>
      <c r="G18" s="104"/>
      <c r="H18" s="191"/>
      <c r="I18" s="191"/>
      <c r="J18" s="112"/>
      <c r="K18" s="195"/>
      <c r="L18" s="195"/>
      <c r="M18" s="195"/>
      <c r="N18" s="195"/>
      <c r="O18" s="195"/>
      <c r="P18" s="195"/>
    </row>
    <row r="19" spans="2:30" x14ac:dyDescent="0.25">
      <c r="B19" s="116"/>
      <c r="C19" s="116"/>
      <c r="D19" s="116"/>
      <c r="E19" s="116"/>
      <c r="F19" s="104"/>
      <c r="G19" s="104"/>
      <c r="H19" s="106"/>
      <c r="I19" s="106"/>
      <c r="J19" s="106"/>
      <c r="K19" s="37"/>
      <c r="L19" s="37"/>
      <c r="M19" s="37"/>
      <c r="N19" s="37"/>
      <c r="O19" s="37"/>
      <c r="P19" s="37"/>
    </row>
    <row r="20" spans="2:30" x14ac:dyDescent="0.25">
      <c r="B20" s="107" t="s">
        <v>92</v>
      </c>
      <c r="C20" s="107"/>
      <c r="D20" s="107"/>
      <c r="E20" s="94"/>
      <c r="F20" s="118">
        <f>($F$16*$F$18)</f>
        <v>55370.343289524986</v>
      </c>
      <c r="G20" s="104"/>
      <c r="H20" s="182"/>
      <c r="I20" s="182"/>
      <c r="J20" s="106"/>
      <c r="K20" s="183"/>
      <c r="L20" s="183"/>
      <c r="M20" s="183"/>
      <c r="N20" s="183"/>
      <c r="O20" s="183"/>
      <c r="P20" s="183"/>
    </row>
    <row r="21" spans="2:30" x14ac:dyDescent="0.25">
      <c r="B21" s="107" t="s">
        <v>93</v>
      </c>
      <c r="C21" s="107"/>
      <c r="D21" s="107"/>
      <c r="E21" s="107"/>
      <c r="F21" s="119">
        <f>F20/F13</f>
        <v>553.70343289524988</v>
      </c>
      <c r="G21" s="104"/>
      <c r="H21" s="192"/>
      <c r="I21" s="193"/>
      <c r="J21" s="106"/>
      <c r="K21" s="206"/>
      <c r="L21" s="207"/>
      <c r="M21" s="207"/>
      <c r="N21" s="207"/>
      <c r="O21" s="207"/>
      <c r="P21" s="208"/>
    </row>
    <row r="22" spans="2:30" x14ac:dyDescent="0.25">
      <c r="B22" s="95" t="s">
        <v>94</v>
      </c>
      <c r="C22" s="95"/>
      <c r="D22" s="95"/>
      <c r="E22" s="95"/>
      <c r="F22" s="96">
        <f>$F$21*$F$8</f>
        <v>5537.034328952499</v>
      </c>
      <c r="G22" s="114"/>
      <c r="H22" s="196"/>
      <c r="I22" s="197"/>
      <c r="J22" s="106"/>
      <c r="K22" s="198"/>
      <c r="L22" s="199"/>
      <c r="M22" s="199"/>
      <c r="N22" s="199"/>
      <c r="O22" s="199"/>
      <c r="P22" s="200"/>
    </row>
    <row r="23" spans="2:30" x14ac:dyDescent="0.25">
      <c r="B23" s="104"/>
      <c r="C23" s="104"/>
      <c r="D23" s="104"/>
      <c r="E23" s="104"/>
      <c r="F23" s="105"/>
      <c r="G23" s="104"/>
      <c r="H23" s="106"/>
      <c r="I23" s="106"/>
      <c r="J23" s="106"/>
      <c r="K23" s="106"/>
      <c r="L23" s="106"/>
      <c r="M23" s="106"/>
      <c r="N23" s="106"/>
      <c r="O23" s="106"/>
      <c r="P23" s="106"/>
    </row>
    <row r="24" spans="2:30" x14ac:dyDescent="0.25">
      <c r="B24" s="104"/>
      <c r="C24" s="104"/>
      <c r="D24" s="104"/>
      <c r="E24" s="104"/>
      <c r="F24" s="105"/>
      <c r="G24" s="104"/>
      <c r="H24" s="106"/>
      <c r="I24" s="106"/>
      <c r="J24" s="106"/>
      <c r="K24" s="106"/>
      <c r="L24" s="106"/>
      <c r="M24" s="106"/>
      <c r="N24" s="106"/>
      <c r="O24" s="106"/>
      <c r="P24" s="106"/>
    </row>
    <row r="25" spans="2:30" x14ac:dyDescent="0.25">
      <c r="B25" s="90" t="s">
        <v>95</v>
      </c>
      <c r="C25" s="104"/>
      <c r="D25" s="104"/>
      <c r="E25" s="104"/>
      <c r="F25" s="91" t="s">
        <v>77</v>
      </c>
      <c r="G25" s="104"/>
      <c r="H25" s="92" t="s">
        <v>78</v>
      </c>
      <c r="I25" s="106"/>
      <c r="J25" s="106"/>
      <c r="K25" s="92" t="s">
        <v>79</v>
      </c>
      <c r="L25" s="106"/>
      <c r="M25" s="106"/>
      <c r="N25" s="106"/>
      <c r="O25" s="106"/>
      <c r="P25" s="106"/>
    </row>
    <row r="26" spans="2:30" x14ac:dyDescent="0.25">
      <c r="B26" s="107" t="s">
        <v>80</v>
      </c>
      <c r="C26" s="107"/>
      <c r="D26" s="107"/>
      <c r="E26" s="107"/>
      <c r="F26" s="120">
        <v>10</v>
      </c>
      <c r="G26" s="104"/>
      <c r="H26" s="182"/>
      <c r="I26" s="182"/>
      <c r="J26" s="106"/>
      <c r="K26" s="183"/>
      <c r="L26" s="183"/>
      <c r="M26" s="183"/>
      <c r="N26" s="183"/>
      <c r="O26" s="183"/>
      <c r="P26" s="183"/>
      <c r="AC26" s="30" t="s">
        <v>22</v>
      </c>
    </row>
    <row r="27" spans="2:30" x14ac:dyDescent="0.25">
      <c r="B27" s="107" t="s">
        <v>82</v>
      </c>
      <c r="C27" s="107"/>
      <c r="D27" s="107"/>
      <c r="E27" s="107"/>
      <c r="F27" s="121">
        <v>3.5000000000000003E-2</v>
      </c>
      <c r="G27" s="104"/>
      <c r="H27" s="182"/>
      <c r="I27" s="182"/>
      <c r="J27" s="106"/>
      <c r="K27" s="183"/>
      <c r="L27" s="183"/>
      <c r="M27" s="183"/>
      <c r="N27" s="183"/>
      <c r="O27" s="183"/>
      <c r="P27" s="183"/>
      <c r="AC27" s="30" t="s">
        <v>24</v>
      </c>
    </row>
    <row r="28" spans="2:30" x14ac:dyDescent="0.25">
      <c r="G28" s="2"/>
      <c r="H28" s="2"/>
    </row>
    <row r="29" spans="2:30" x14ac:dyDescent="0.25">
      <c r="B29" s="110" t="s">
        <v>83</v>
      </c>
      <c r="C29" s="110"/>
      <c r="D29" s="110"/>
      <c r="E29" s="110"/>
      <c r="F29" s="122" t="s">
        <v>20</v>
      </c>
      <c r="G29" s="104"/>
      <c r="H29" s="196"/>
      <c r="I29" s="197"/>
      <c r="J29" s="106"/>
      <c r="K29" s="198"/>
      <c r="L29" s="199"/>
      <c r="M29" s="199"/>
      <c r="N29" s="199"/>
      <c r="O29" s="199"/>
      <c r="P29" s="200"/>
    </row>
    <row r="30" spans="2:30" ht="14.4" customHeight="1" x14ac:dyDescent="0.25">
      <c r="B30" s="110" t="s">
        <v>84</v>
      </c>
      <c r="C30" s="110"/>
      <c r="D30" s="110"/>
      <c r="E30" s="110"/>
      <c r="F30" s="122" t="s">
        <v>85</v>
      </c>
      <c r="G30" s="2"/>
      <c r="H30" s="184"/>
      <c r="I30" s="185"/>
      <c r="J30" s="112"/>
      <c r="K30" s="186" t="s">
        <v>86</v>
      </c>
      <c r="L30" s="187"/>
      <c r="M30" s="187"/>
      <c r="N30" s="187"/>
      <c r="O30" s="187"/>
      <c r="P30" s="188"/>
      <c r="U30" s="98"/>
      <c r="V30" s="98"/>
      <c r="W30" s="98"/>
      <c r="X30" s="98"/>
      <c r="AD30" s="2" t="s">
        <v>85</v>
      </c>
    </row>
    <row r="31" spans="2:30" ht="45.6" customHeight="1" x14ac:dyDescent="0.25">
      <c r="B31" s="189" t="s">
        <v>96</v>
      </c>
      <c r="C31" s="189"/>
      <c r="D31" s="189"/>
      <c r="E31" s="190"/>
      <c r="F31" s="123">
        <v>100</v>
      </c>
      <c r="G31" s="99"/>
      <c r="H31" s="191"/>
      <c r="I31" s="191"/>
      <c r="J31" s="112"/>
      <c r="K31" s="186" t="s">
        <v>88</v>
      </c>
      <c r="L31" s="187"/>
      <c r="M31" s="187"/>
      <c r="N31" s="187"/>
      <c r="O31" s="187"/>
      <c r="P31" s="188"/>
      <c r="U31" s="98"/>
      <c r="V31" s="98"/>
      <c r="W31" s="98"/>
      <c r="X31" s="98"/>
    </row>
    <row r="32" spans="2:30" ht="15" customHeight="1" x14ac:dyDescent="0.25">
      <c r="B32" s="104"/>
      <c r="C32" s="104"/>
      <c r="D32" s="104"/>
      <c r="E32" s="104"/>
      <c r="F32" s="104"/>
      <c r="G32" s="104"/>
      <c r="H32" s="104"/>
      <c r="I32" s="104"/>
      <c r="J32" s="104"/>
      <c r="K32" s="104"/>
      <c r="L32" s="104"/>
      <c r="M32" s="104"/>
      <c r="N32" s="104"/>
      <c r="O32" s="104"/>
      <c r="P32" s="104"/>
    </row>
    <row r="33" spans="2:16" x14ac:dyDescent="0.25">
      <c r="B33" s="107" t="s">
        <v>89</v>
      </c>
      <c r="C33" s="107"/>
      <c r="D33" s="107"/>
      <c r="E33" s="107"/>
      <c r="F33" s="122">
        <v>1</v>
      </c>
      <c r="G33" s="104"/>
      <c r="H33" s="182"/>
      <c r="I33" s="182"/>
      <c r="J33" s="106"/>
      <c r="K33" s="183"/>
      <c r="L33" s="183"/>
      <c r="M33" s="183"/>
      <c r="N33" s="183"/>
      <c r="O33" s="183"/>
      <c r="P33" s="183"/>
    </row>
    <row r="34" spans="2:16" x14ac:dyDescent="0.25">
      <c r="B34" s="107" t="s">
        <v>90</v>
      </c>
      <c r="C34" s="107"/>
      <c r="D34" s="107"/>
      <c r="E34" s="107"/>
      <c r="F34" s="124">
        <v>35000</v>
      </c>
      <c r="G34" s="104"/>
      <c r="H34" s="182"/>
      <c r="I34" s="182"/>
      <c r="J34" s="106"/>
      <c r="K34" s="183"/>
      <c r="L34" s="183"/>
      <c r="M34" s="183"/>
      <c r="N34" s="183"/>
      <c r="O34" s="183"/>
      <c r="P34" s="183"/>
    </row>
    <row r="35" spans="2:16" x14ac:dyDescent="0.25">
      <c r="B35" s="104"/>
      <c r="C35" s="104"/>
      <c r="D35" s="104"/>
      <c r="E35" s="104"/>
      <c r="F35" s="104"/>
      <c r="G35" s="104"/>
      <c r="H35" s="106"/>
      <c r="I35" s="106"/>
      <c r="J35" s="106"/>
      <c r="K35" s="37"/>
      <c r="L35" s="37"/>
      <c r="M35" s="37"/>
      <c r="N35" s="37"/>
      <c r="O35" s="37"/>
      <c r="P35" s="37"/>
    </row>
    <row r="36" spans="2:16" x14ac:dyDescent="0.25">
      <c r="B36" s="107" t="s">
        <v>91</v>
      </c>
      <c r="C36" s="107"/>
      <c r="D36" s="107"/>
      <c r="E36" s="107"/>
      <c r="F36" s="125">
        <f>$F$9/(1-((1+$F$9)^-$F$33))</f>
        <v>1.0350000000000024</v>
      </c>
      <c r="G36" s="105"/>
      <c r="H36" s="182"/>
      <c r="I36" s="182"/>
      <c r="J36" s="106"/>
      <c r="K36" s="183"/>
      <c r="L36" s="183"/>
      <c r="M36" s="183"/>
      <c r="N36" s="183"/>
      <c r="O36" s="183"/>
      <c r="P36" s="183"/>
    </row>
    <row r="37" spans="2:16" x14ac:dyDescent="0.25">
      <c r="B37" s="116"/>
      <c r="C37" s="116"/>
      <c r="D37" s="116"/>
      <c r="E37" s="116"/>
      <c r="F37" s="104"/>
      <c r="G37" s="104"/>
      <c r="H37" s="106"/>
      <c r="I37" s="106"/>
      <c r="J37" s="106"/>
      <c r="K37" s="37"/>
      <c r="L37" s="37"/>
      <c r="M37" s="37"/>
      <c r="N37" s="37"/>
      <c r="O37" s="37"/>
      <c r="P37" s="37"/>
    </row>
    <row r="38" spans="2:16" x14ac:dyDescent="0.25">
      <c r="B38" s="107" t="s">
        <v>92</v>
      </c>
      <c r="C38" s="107"/>
      <c r="D38" s="107"/>
      <c r="E38" s="107"/>
      <c r="F38" s="119">
        <f>$F$34*$F$36</f>
        <v>36225.00000000008</v>
      </c>
      <c r="G38" s="105"/>
      <c r="H38" s="182"/>
      <c r="I38" s="182"/>
      <c r="J38" s="106"/>
      <c r="K38" s="183"/>
      <c r="L38" s="183"/>
      <c r="M38" s="183"/>
      <c r="N38" s="183"/>
      <c r="O38" s="183"/>
      <c r="P38" s="183"/>
    </row>
    <row r="39" spans="2:16" x14ac:dyDescent="0.25">
      <c r="B39" s="107" t="s">
        <v>93</v>
      </c>
      <c r="C39" s="107"/>
      <c r="D39" s="107"/>
      <c r="E39" s="107"/>
      <c r="F39" s="119">
        <f>$F$38/$F$31</f>
        <v>362.2500000000008</v>
      </c>
      <c r="G39" s="105"/>
      <c r="H39" s="192"/>
      <c r="I39" s="193"/>
      <c r="J39" s="106"/>
      <c r="K39" s="206"/>
      <c r="L39" s="207"/>
      <c r="M39" s="207"/>
      <c r="N39" s="207"/>
      <c r="O39" s="207"/>
      <c r="P39" s="208"/>
    </row>
    <row r="40" spans="2:16" x14ac:dyDescent="0.25">
      <c r="B40" s="95" t="s">
        <v>94</v>
      </c>
      <c r="C40" s="95"/>
      <c r="D40" s="95"/>
      <c r="E40" s="95"/>
      <c r="F40" s="96">
        <f>$F$39*$F$8</f>
        <v>3622.5000000000082</v>
      </c>
      <c r="G40" s="105"/>
      <c r="H40" s="182"/>
      <c r="I40" s="182"/>
      <c r="J40" s="106"/>
      <c r="K40" s="183"/>
      <c r="L40" s="183"/>
      <c r="M40" s="183"/>
      <c r="N40" s="183"/>
      <c r="O40" s="183"/>
      <c r="P40" s="183"/>
    </row>
    <row r="41" spans="2:16" x14ac:dyDescent="0.25">
      <c r="B41" s="104"/>
      <c r="C41" s="104"/>
      <c r="D41" s="104"/>
      <c r="E41" s="104"/>
      <c r="F41" s="104"/>
      <c r="G41" s="105"/>
      <c r="H41" s="106"/>
      <c r="I41" s="104"/>
      <c r="J41" s="104"/>
      <c r="K41" s="104"/>
      <c r="L41" s="104"/>
      <c r="M41" s="104"/>
      <c r="N41" s="104"/>
      <c r="O41" s="104"/>
      <c r="P41" s="104"/>
    </row>
    <row r="42" spans="2:16" x14ac:dyDescent="0.25">
      <c r="B42" s="194" t="s">
        <v>97</v>
      </c>
      <c r="C42" s="194"/>
      <c r="D42" s="194"/>
      <c r="E42" s="104"/>
      <c r="F42" s="104"/>
      <c r="G42" s="105"/>
      <c r="H42" s="106"/>
      <c r="I42" s="104"/>
      <c r="J42" s="104"/>
      <c r="K42" s="104"/>
      <c r="L42" s="104"/>
      <c r="M42" s="104"/>
      <c r="N42" s="104"/>
      <c r="O42" s="104"/>
      <c r="P42" s="104"/>
    </row>
    <row r="43" spans="2:16" ht="14.4" customHeight="1" x14ac:dyDescent="0.25">
      <c r="B43" s="203" t="s">
        <v>98</v>
      </c>
      <c r="C43" s="203"/>
      <c r="D43" s="203"/>
      <c r="E43" s="203"/>
      <c r="F43" s="203"/>
      <c r="G43" s="105"/>
      <c r="H43" s="106"/>
      <c r="I43" s="104"/>
      <c r="J43" s="104"/>
      <c r="K43" s="104"/>
      <c r="L43" s="104"/>
      <c r="M43" s="104"/>
      <c r="N43" s="104"/>
      <c r="O43" s="104"/>
      <c r="P43" s="104"/>
    </row>
    <row r="44" spans="2:16" x14ac:dyDescent="0.25">
      <c r="B44" s="203"/>
      <c r="C44" s="203"/>
      <c r="D44" s="203"/>
      <c r="E44" s="203"/>
      <c r="F44" s="203"/>
      <c r="G44" s="105"/>
      <c r="H44" s="106"/>
      <c r="I44" s="104"/>
      <c r="J44" s="104"/>
      <c r="K44" s="104"/>
      <c r="L44" s="104"/>
      <c r="M44" s="104"/>
      <c r="N44" s="104"/>
      <c r="O44" s="104"/>
      <c r="P44" s="104"/>
    </row>
    <row r="45" spans="2:16" x14ac:dyDescent="0.25">
      <c r="B45" s="203"/>
      <c r="C45" s="203"/>
      <c r="D45" s="203"/>
      <c r="E45" s="203"/>
      <c r="F45" s="203"/>
      <c r="G45" s="105"/>
      <c r="H45" s="106"/>
      <c r="I45" s="104"/>
      <c r="J45" s="104"/>
      <c r="K45" s="104"/>
      <c r="L45" s="104"/>
      <c r="M45" s="104"/>
      <c r="N45" s="104"/>
      <c r="O45" s="104"/>
      <c r="P45" s="104"/>
    </row>
    <row r="46" spans="2:16" x14ac:dyDescent="0.25">
      <c r="B46" s="203"/>
      <c r="C46" s="203"/>
      <c r="D46" s="203"/>
      <c r="E46" s="203"/>
      <c r="F46" s="203"/>
      <c r="G46" s="105"/>
      <c r="H46" s="106"/>
      <c r="I46" s="104"/>
      <c r="J46" s="104"/>
      <c r="K46" s="104"/>
      <c r="L46" s="104"/>
      <c r="M46" s="104"/>
      <c r="N46" s="104"/>
      <c r="O46" s="104"/>
      <c r="P46" s="104"/>
    </row>
    <row r="67" spans="1:4" x14ac:dyDescent="0.25">
      <c r="A67" s="7"/>
      <c r="B67" s="7"/>
      <c r="C67" s="7"/>
      <c r="D67" s="7"/>
    </row>
    <row r="68" spans="1:4" x14ac:dyDescent="0.25">
      <c r="A68" s="7"/>
      <c r="B68" s="7"/>
      <c r="C68" s="7"/>
      <c r="D68" s="7"/>
    </row>
    <row r="69" spans="1:4" x14ac:dyDescent="0.25">
      <c r="A69" s="7"/>
      <c r="B69" s="101" t="s">
        <v>99</v>
      </c>
      <c r="C69" s="7"/>
      <c r="D69" s="7"/>
    </row>
    <row r="70" spans="1:4" x14ac:dyDescent="0.25">
      <c r="A70" s="7"/>
      <c r="B70" s="7" t="s">
        <v>20</v>
      </c>
      <c r="C70" s="7"/>
      <c r="D70" s="7"/>
    </row>
    <row r="71" spans="1:4" x14ac:dyDescent="0.25">
      <c r="A71" s="7"/>
      <c r="B71" s="7" t="s">
        <v>100</v>
      </c>
      <c r="C71" s="7"/>
      <c r="D71" s="7"/>
    </row>
    <row r="72" spans="1:4" x14ac:dyDescent="0.25">
      <c r="A72" s="7"/>
      <c r="B72" s="7" t="s">
        <v>24</v>
      </c>
      <c r="C72" s="7"/>
      <c r="D72" s="7"/>
    </row>
    <row r="73" spans="1:4" x14ac:dyDescent="0.25">
      <c r="A73" s="7"/>
      <c r="B73" s="7" t="s">
        <v>26</v>
      </c>
      <c r="C73" s="7"/>
      <c r="D73" s="7"/>
    </row>
    <row r="74" spans="1:4" x14ac:dyDescent="0.25">
      <c r="A74" s="7"/>
      <c r="B74" s="7" t="s">
        <v>101</v>
      </c>
      <c r="C74" s="7"/>
      <c r="D74" s="7"/>
    </row>
    <row r="75" spans="1:4" x14ac:dyDescent="0.25">
      <c r="A75" s="7"/>
      <c r="B75" s="7" t="s">
        <v>85</v>
      </c>
      <c r="C75" s="7"/>
      <c r="D75" s="7"/>
    </row>
    <row r="76" spans="1:4" x14ac:dyDescent="0.25">
      <c r="A76" s="7"/>
      <c r="B76" s="7"/>
      <c r="C76" s="7"/>
      <c r="D76" s="7"/>
    </row>
    <row r="77" spans="1:4" x14ac:dyDescent="0.25">
      <c r="A77" s="7"/>
      <c r="B77" s="7"/>
      <c r="C77" s="7"/>
      <c r="D77" s="7"/>
    </row>
  </sheetData>
  <mergeCells count="49">
    <mergeCell ref="B43:F46"/>
    <mergeCell ref="H8:I8"/>
    <mergeCell ref="K8:P8"/>
    <mergeCell ref="H9:I9"/>
    <mergeCell ref="K9:P9"/>
    <mergeCell ref="H22:I22"/>
    <mergeCell ref="K22:P22"/>
    <mergeCell ref="K21:P21"/>
    <mergeCell ref="H21:I21"/>
    <mergeCell ref="K20:P20"/>
    <mergeCell ref="K34:P34"/>
    <mergeCell ref="H36:I36"/>
    <mergeCell ref="K36:P36"/>
    <mergeCell ref="H40:I40"/>
    <mergeCell ref="K40:P40"/>
    <mergeCell ref="K39:P39"/>
    <mergeCell ref="H39:I39"/>
    <mergeCell ref="H38:I38"/>
    <mergeCell ref="K38:P38"/>
    <mergeCell ref="A1:XFD1"/>
    <mergeCell ref="B42:D42"/>
    <mergeCell ref="H11:I11"/>
    <mergeCell ref="K11:P11"/>
    <mergeCell ref="H29:I29"/>
    <mergeCell ref="K29:P29"/>
    <mergeCell ref="H15:I15"/>
    <mergeCell ref="K15:P15"/>
    <mergeCell ref="H16:I16"/>
    <mergeCell ref="K16:P16"/>
    <mergeCell ref="H18:I18"/>
    <mergeCell ref="K18:P18"/>
    <mergeCell ref="H20:I20"/>
    <mergeCell ref="K33:P33"/>
    <mergeCell ref="H34:I34"/>
    <mergeCell ref="H33:I33"/>
    <mergeCell ref="B31:E31"/>
    <mergeCell ref="H31:I31"/>
    <mergeCell ref="K31:P31"/>
    <mergeCell ref="H12:I12"/>
    <mergeCell ref="K12:P12"/>
    <mergeCell ref="B13:E13"/>
    <mergeCell ref="H13:I13"/>
    <mergeCell ref="K13:P13"/>
    <mergeCell ref="H26:I26"/>
    <mergeCell ref="K26:P26"/>
    <mergeCell ref="H27:I27"/>
    <mergeCell ref="K27:P27"/>
    <mergeCell ref="H30:I30"/>
    <mergeCell ref="K30:P30"/>
  </mergeCells>
  <phoneticPr fontId="4" type="noConversion"/>
  <dataValidations count="23">
    <dataValidation allowBlank="1" showInputMessage="1" showErrorMessage="1" promptTitle="Sundhedsteknologiens Levetid" prompt="Sundhedsteknologiens levetid er betinget af den enkelte teknologi. Indsæt den forventede levetid i år." sqref="F15" xr:uid="{46271CF3-A111-4CF7-AB28-00275749D713}"/>
    <dataValidation allowBlank="1" showInputMessage="1" showErrorMessage="1" promptTitle="Diskonteringsrente" prompt="Den årlige socioøkonomiske diskonteringsrente er fastsat af Finansministeriet (i procent). Skal ikke ændres." sqref="F9:F10 F28" xr:uid="{7DF30CE5-FFE2-4C8B-8B6B-8836611C4549}"/>
    <dataValidation allowBlank="1" showErrorMessage="1" sqref="B43 H23:H24 G7:G25 F26:P26 F27 G27:G31 F32:G40" xr:uid="{2870654A-6C29-4426-991D-C515A790CCB4}"/>
    <dataValidation allowBlank="1" showInputMessage="1" showErrorMessage="1" promptTitle="Årlig omkostning" sqref="F21" xr:uid="{ACCAFD7B-68E6-4D19-9947-6316B0E99BCE}"/>
    <dataValidation allowBlank="1" showInputMessage="1" showErrorMessage="1" promptTitle="Annuitetsfaktor" prompt="Faktoren er summen af diskonteringsrenten og afskrivningen som falder årligt. Denne multipliceres på sundhedsteknologiens maximale indkøbspris for at få den reelle årlige omkostning til sundhedsteknologien." sqref="F18" xr:uid="{8F0E5DFD-C850-4FA8-B8FF-85DA0B1DDB88}"/>
    <dataValidation allowBlank="1" showInputMessage="1" showErrorMessage="1" promptTitle="Sundhedsteknologiens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8" xr:uid="{B36E2377-F638-4616-AA41-C1B4AE2ED602}"/>
    <dataValidation allowBlank="1" showInputMessage="1" showErrorMessage="1" promptTitle="Kildemateriale" prompt="Ansøger skal nummerere sine kilder (1, 2, 3...) og angive kilderne som ligger til grund for det givne input her. I fanen &quot;Kildeliste&quot; skal en klar og tydelig kildebeskrivelse fremgå ud for hver enkelt nummeret kilde." sqref="H8:I8" xr:uid="{E63B0EF9-401D-4770-9AF3-5D879FF2E718}"/>
    <dataValidation allowBlank="1" showInputMessage="1" showErrorMessage="1" promptTitle="Ansøgers kommentarer" prompt="Er der vigtige kommentarer eller informationer forbundet med det pågældende input, en kilde eller et andet element af omkostningsskitsen kan ansøger her gøre Sekretariatet opmærksom på det." sqref="K8:P8" xr:uid="{963F4DA7-AA48-4398-A979-7F01A065C74C}"/>
    <dataValidation allowBlank="1" showInputMessage="1" showErrorMessage="1" promptTitle="Annuitetsfaktor" sqref="F18" xr:uid="{5A95237B-2432-482C-99FB-C145D2DC3416}"/>
    <dataValidation allowBlank="1" showInputMessage="1" showErrorMessage="1" promptTitle="Tidshorisont" prompt="Her angives den tidshorisont der er grundlaget for omkostningsopgørelsen og de inkluderede omkostningselementer." sqref="F8" xr:uid="{CA5631F1-EDDF-4267-8309-5254B1126B09}"/>
    <dataValidation allowBlank="1" showErrorMessage="1" promptTitle="Maximal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7" xr:uid="{B1392449-C66B-44D1-809D-EE7227EA0F98}"/>
    <dataValidation allowBlank="1" showErrorMessage="1" promptTitle="Annuitetsfaktor" prompt="Faktoren er summen af diskonteringsrenten og afskrivningen som falder årligt. Denne multipliceres på sundhedsteknologiens maximale indkøbspris for at få den reelle årlige omkostning til sundhedsteknologien." sqref="F19" xr:uid="{5E09ADB8-204F-41FD-A539-23B601F603D9}"/>
    <dataValidation allowBlank="1" showErrorMessage="1" promptTitle="Sundhedsteknologiens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9" xr:uid="{F5220453-BEB5-492C-AB79-9BC843E89139}"/>
    <dataValidation allowBlank="1" showErrorMessage="1" promptTitle="Samlede omkostninger" prompt="Er et udtryk for den samlede omkostning per patient til sundhedsteknologien, for den valgte tidshorisont." sqref="F22" xr:uid="{D8F96E36-0688-4A17-8BC2-4DFDDD4FDCFF}"/>
    <dataValidation allowBlank="1" showInputMessage="1" showErrorMessage="1" promptTitle="Årlig omkostning" prompt="Er et udtryk for den årlige omkostning til sundhedsteknologien når der er taget højde for forventet levetid og diskonteringsrente (i form af annuitetsfaktoren) for det forventede årlige turnover." sqref="F20" xr:uid="{C81AB8E8-D4DA-49CF-959C-12F2FD3E876E}"/>
    <dataValidation allowBlank="1" showInputMessage="1" showErrorMessage="1" promptTitle="Omkostning per patient" prompt="Den årlige omkostning per patient er et udtryk for den årlige omkostning for samlede turnover divideret med det forventede årlige turnover." sqref="F19" xr:uid="{F7D717AB-83AB-4B82-B792-04C3F0AC1A1D}"/>
    <dataValidation allowBlank="1" showInputMessage="1" showErrorMessage="1" promptTitle="Maximal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6" xr:uid="{471ADF11-0779-4ECF-8968-59BB6B53A9E6}"/>
    <dataValidation allowBlank="1" showErrorMessage="1" promptTitle="Turnover" prompt="Et udtryk for det forventede antal anvendelser som menes at være realistisk for den pågældende sundhedsteknologi på årlig basis." sqref="F14" xr:uid="{2B51BB10-8F92-43B3-A6ED-E11232684B92}"/>
    <dataValidation allowBlank="1" showInputMessage="1" showErrorMessage="1" promptTitle="Målpopulation" prompt="Et udtryk for det forventede antal patienter som teknologien forventes at blive anvendt på årligt." sqref="F13 F31" xr:uid="{21B4576F-E705-4300-9FE7-20F15A7CB137}"/>
    <dataValidation type="list" allowBlank="1" showInputMessage="1" showErrorMessage="1" promptTitle="Omkostningsbærende sektor" prompt="Her vælges den sektor som ansøger forventer vil bære omkostningerne til sundhedsteknologien. Opstår der tvivl om, hvilken sektor der bærer omkostningen, eller er der potentiale for en fordeling benyttes kommentarfeltet til uddybning af sagens indhold." sqref="F11" xr:uid="{0E10227B-2415-4428-A298-DA8BF860E5C2}">
      <formula1>$B$70:$B$73</formula1>
    </dataValidation>
    <dataValidation type="list" allowBlank="1" showErrorMessage="1" sqref="F29" xr:uid="{F690BCFB-03F2-4EB8-9549-4B004850E809}">
      <formula1>$B$70:$B$73</formula1>
    </dataValidation>
    <dataValidation type="list" allowBlank="1" showInputMessage="1" showErrorMessage="1" sqref="F30 F12" xr:uid="{5DFAD4C1-CD86-4466-BB05-619258C7D02A}">
      <formula1>$B$74:$B$75</formula1>
    </dataValidation>
    <dataValidation type="list" allowBlank="1" showInputMessage="1" showErrorMessage="1" promptTitle="Maximal Indkøbspris" prompt="Indsæt her produktets forventede maksimale indkøbspris for den fulde forventede levetid._x000a__x000a_Bemærk; det kan blive relevant at afskrive flere tidsperioder, såfremt sundhedsteknologien består af flere teknologiske komponenter, med forskellig levetid." sqref="F11" xr:uid="{39020C76-4490-4324-8B55-2682579842FD}">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6D036-2BDE-4BA9-9321-6FC831BB93B1}">
  <sheetPr>
    <tabColor rgb="FFCD0544"/>
  </sheetPr>
  <dimension ref="A1:AA79"/>
  <sheetViews>
    <sheetView showGridLines="0" zoomScaleNormal="100" workbookViewId="0">
      <pane ySplit="1" topLeftCell="A2" activePane="bottomLeft" state="frozen"/>
      <selection activeCell="E34" sqref="E34"/>
      <selection pane="bottomLeft" activeCell="I10" sqref="I10"/>
    </sheetView>
  </sheetViews>
  <sheetFormatPr defaultColWidth="8.88671875" defaultRowHeight="13.8" x14ac:dyDescent="0.25"/>
  <cols>
    <col min="1" max="4" width="8.88671875" style="2"/>
    <col min="5" max="5" width="11.44140625" style="2" bestFit="1" customWidth="1"/>
    <col min="6" max="6" width="10.88671875" style="2" bestFit="1" customWidth="1"/>
    <col min="7" max="7" width="10.109375" style="2" bestFit="1" customWidth="1"/>
    <col min="8" max="8" width="10.88671875" style="2" bestFit="1" customWidth="1"/>
    <col min="9" max="9" width="15.88671875" style="2" bestFit="1" customWidth="1"/>
    <col min="10" max="10" width="11.88671875" style="2" customWidth="1"/>
    <col min="11" max="11" width="10.109375" style="19" customWidth="1"/>
    <col min="12" max="12" width="8.88671875" style="2"/>
    <col min="13" max="15" width="10.109375" style="2" bestFit="1" customWidth="1"/>
    <col min="16" max="16" width="9.109375" style="2" bestFit="1" customWidth="1"/>
    <col min="17" max="17" width="9.109375" style="2" customWidth="1"/>
    <col min="18" max="18" width="8.88671875" style="2"/>
    <col min="19" max="19" width="15.88671875" style="2" customWidth="1"/>
    <col min="20" max="16384" width="8.88671875" style="2"/>
  </cols>
  <sheetData>
    <row r="1" spans="1:26" s="177" customFormat="1" ht="89.25" customHeight="1" x14ac:dyDescent="0.3">
      <c r="A1" s="177" t="s">
        <v>102</v>
      </c>
    </row>
    <row r="2" spans="1:26" x14ac:dyDescent="0.25">
      <c r="T2" s="7"/>
      <c r="U2" s="7"/>
      <c r="V2" s="7"/>
      <c r="W2" s="7"/>
      <c r="X2" s="7"/>
      <c r="Y2" s="7"/>
      <c r="Z2" s="7" t="s">
        <v>103</v>
      </c>
    </row>
    <row r="3" spans="1:26" ht="14.4" x14ac:dyDescent="0.3">
      <c r="K3"/>
      <c r="L3"/>
      <c r="M3"/>
      <c r="T3" s="7"/>
      <c r="U3" s="7"/>
      <c r="V3" s="7"/>
      <c r="W3" s="7"/>
      <c r="X3" s="7"/>
      <c r="Y3" s="7"/>
      <c r="Z3" s="7" t="s">
        <v>104</v>
      </c>
    </row>
    <row r="4" spans="1:26" ht="18" x14ac:dyDescent="0.35">
      <c r="B4" s="24" t="s">
        <v>105</v>
      </c>
      <c r="C4" s="100"/>
      <c r="D4" s="100"/>
      <c r="E4" s="100"/>
      <c r="F4" s="100"/>
      <c r="G4" s="100"/>
      <c r="H4" s="100"/>
      <c r="I4" s="100"/>
      <c r="J4" s="102" t="s">
        <v>103</v>
      </c>
      <c r="K4"/>
      <c r="L4" s="103" t="s">
        <v>106</v>
      </c>
      <c r="M4"/>
      <c r="O4"/>
      <c r="Q4"/>
      <c r="T4" s="7"/>
      <c r="U4" s="7"/>
      <c r="V4" s="7"/>
      <c r="W4" s="7"/>
      <c r="X4" s="7"/>
      <c r="Y4" s="7"/>
      <c r="Z4" s="7"/>
    </row>
    <row r="6" spans="1:26" ht="17.399999999999999" x14ac:dyDescent="0.3">
      <c r="B6" s="24" t="s">
        <v>107</v>
      </c>
      <c r="C6" s="24"/>
      <c r="D6" s="24"/>
      <c r="E6" s="24"/>
      <c r="F6" s="24"/>
      <c r="G6" s="24"/>
      <c r="H6" s="24"/>
      <c r="I6" s="83">
        <f>$I$22+$I$31+$I$40+$I$49</f>
        <v>3304.4166666666665</v>
      </c>
      <c r="M6" s="26"/>
      <c r="N6" s="26"/>
      <c r="O6" s="26"/>
      <c r="P6" s="26"/>
    </row>
    <row r="7" spans="1:26" ht="17.399999999999999" x14ac:dyDescent="0.3">
      <c r="B7" s="21"/>
      <c r="C7" s="27"/>
      <c r="D7" s="27"/>
      <c r="E7" s="27"/>
      <c r="F7" s="27"/>
      <c r="G7" s="27"/>
      <c r="H7" s="27"/>
      <c r="I7" s="28"/>
      <c r="M7" s="26"/>
      <c r="N7" s="26"/>
      <c r="O7" s="26"/>
      <c r="P7" s="26"/>
    </row>
    <row r="8" spans="1:26" ht="17.399999999999999" x14ac:dyDescent="0.3">
      <c r="B8" s="24" t="s">
        <v>108</v>
      </c>
      <c r="C8" s="24"/>
      <c r="D8" s="24"/>
      <c r="E8" s="24"/>
      <c r="F8" s="24"/>
      <c r="G8" s="24"/>
      <c r="H8" s="24"/>
      <c r="I8" s="83">
        <f>$I$61+$I$70+$I$79</f>
        <v>9411.9166666666679</v>
      </c>
      <c r="M8" s="26"/>
    </row>
    <row r="9" spans="1:26" x14ac:dyDescent="0.25">
      <c r="B9" s="29"/>
      <c r="C9" s="29"/>
      <c r="D9" s="29"/>
      <c r="E9" s="29"/>
      <c r="F9" s="29"/>
      <c r="G9" s="29"/>
      <c r="H9" s="29"/>
    </row>
    <row r="10" spans="1:26" ht="17.399999999999999" x14ac:dyDescent="0.3">
      <c r="B10" s="24" t="s">
        <v>73</v>
      </c>
      <c r="C10" s="24"/>
      <c r="D10" s="24"/>
      <c r="E10" s="24"/>
      <c r="F10" s="24"/>
      <c r="G10" s="24"/>
      <c r="H10" s="24"/>
      <c r="I10" s="25">
        <f>$I$6-$I$8</f>
        <v>-6107.5000000000018</v>
      </c>
    </row>
    <row r="13" spans="1:26" s="13" customFormat="1" ht="17.399999999999999" x14ac:dyDescent="0.3">
      <c r="B13" s="13" t="s">
        <v>109</v>
      </c>
      <c r="K13" s="40"/>
    </row>
    <row r="16" spans="1:26" x14ac:dyDescent="0.25">
      <c r="A16" s="20"/>
      <c r="C16" s="76" t="s">
        <v>110</v>
      </c>
      <c r="D16" s="104"/>
      <c r="E16" s="77" t="s">
        <v>111</v>
      </c>
      <c r="F16" s="77" t="s">
        <v>112</v>
      </c>
      <c r="G16" s="77" t="s">
        <v>113</v>
      </c>
      <c r="H16" s="77" t="s">
        <v>114</v>
      </c>
      <c r="I16" s="78" t="s">
        <v>70</v>
      </c>
      <c r="J16" s="104"/>
      <c r="K16" s="79" t="s">
        <v>78</v>
      </c>
      <c r="L16" s="104"/>
      <c r="M16" s="104"/>
      <c r="N16" s="79" t="s">
        <v>79</v>
      </c>
      <c r="O16" s="104"/>
      <c r="P16" s="104"/>
      <c r="Q16" s="104"/>
      <c r="R16" s="104"/>
      <c r="S16" s="104"/>
      <c r="T16" s="20"/>
      <c r="U16" s="20"/>
      <c r="V16" s="20"/>
      <c r="W16" s="20"/>
    </row>
    <row r="17" spans="3:27" x14ac:dyDescent="0.25">
      <c r="C17" s="104" t="s">
        <v>115</v>
      </c>
      <c r="D17" s="104"/>
      <c r="E17" s="122">
        <v>1</v>
      </c>
      <c r="F17" s="122" t="s">
        <v>116</v>
      </c>
      <c r="G17" s="159">
        <f>Nøgletal!D13</f>
        <v>611</v>
      </c>
      <c r="H17" s="122">
        <v>1.5</v>
      </c>
      <c r="I17" s="160">
        <f>H17*G17*E17</f>
        <v>916.5</v>
      </c>
      <c r="J17" s="104"/>
      <c r="K17" s="209"/>
      <c r="L17" s="209"/>
      <c r="M17" s="104"/>
      <c r="N17" s="210"/>
      <c r="O17" s="210"/>
      <c r="P17" s="210"/>
      <c r="Q17" s="210"/>
      <c r="R17" s="210"/>
      <c r="S17" s="210"/>
    </row>
    <row r="18" spans="3:27" x14ac:dyDescent="0.25">
      <c r="C18" s="104" t="s">
        <v>117</v>
      </c>
      <c r="D18" s="104"/>
      <c r="E18" s="122">
        <v>1</v>
      </c>
      <c r="F18" s="122" t="s">
        <v>116</v>
      </c>
      <c r="G18" s="159">
        <f>Nøgletal!D20</f>
        <v>455</v>
      </c>
      <c r="H18" s="161">
        <f>5/60</f>
        <v>8.3333333333333329E-2</v>
      </c>
      <c r="I18" s="160">
        <f>H18*G18*E18</f>
        <v>37.916666666666664</v>
      </c>
      <c r="J18" s="104"/>
      <c r="K18" s="209"/>
      <c r="L18" s="209"/>
      <c r="M18" s="104"/>
      <c r="N18" s="210"/>
      <c r="O18" s="210"/>
      <c r="P18" s="210"/>
      <c r="Q18" s="210"/>
      <c r="R18" s="210"/>
      <c r="S18" s="210"/>
    </row>
    <row r="19" spans="3:27" x14ac:dyDescent="0.25">
      <c r="C19" s="104" t="s">
        <v>118</v>
      </c>
      <c r="D19" s="104"/>
      <c r="E19" s="122">
        <v>0</v>
      </c>
      <c r="F19" s="122" t="s">
        <v>116</v>
      </c>
      <c r="G19" s="159">
        <v>230</v>
      </c>
      <c r="H19" s="122">
        <v>0.25</v>
      </c>
      <c r="I19" s="160">
        <f>H19*G19*E19</f>
        <v>0</v>
      </c>
      <c r="J19" s="104"/>
      <c r="K19" s="209"/>
      <c r="L19" s="209"/>
      <c r="M19" s="104"/>
      <c r="N19" s="210"/>
      <c r="O19" s="210"/>
      <c r="P19" s="210"/>
      <c r="Q19" s="210"/>
      <c r="R19" s="210"/>
      <c r="S19" s="210"/>
      <c r="T19" s="23"/>
      <c r="U19" s="23"/>
      <c r="V19" s="23"/>
      <c r="X19" s="23"/>
      <c r="Y19" s="23"/>
      <c r="Z19" s="23"/>
      <c r="AA19" s="23"/>
    </row>
    <row r="20" spans="3:27" x14ac:dyDescent="0.25">
      <c r="C20" s="104" t="s">
        <v>119</v>
      </c>
      <c r="D20" s="104"/>
      <c r="E20" s="122">
        <v>0</v>
      </c>
      <c r="F20" s="122" t="s">
        <v>116</v>
      </c>
      <c r="G20" s="159">
        <v>242</v>
      </c>
      <c r="H20" s="122">
        <v>0.125</v>
      </c>
      <c r="I20" s="160">
        <f>H20*G20*E20</f>
        <v>0</v>
      </c>
      <c r="J20" s="104"/>
      <c r="K20" s="209"/>
      <c r="L20" s="209"/>
      <c r="M20" s="104"/>
      <c r="N20" s="210"/>
      <c r="O20" s="210"/>
      <c r="P20" s="210"/>
      <c r="Q20" s="210"/>
      <c r="R20" s="210"/>
      <c r="S20" s="210"/>
      <c r="T20" s="23"/>
      <c r="U20" s="23"/>
      <c r="V20" s="23"/>
      <c r="X20" s="23"/>
      <c r="Y20" s="23"/>
      <c r="Z20" s="23"/>
      <c r="AA20" s="23"/>
    </row>
    <row r="21" spans="3:27" x14ac:dyDescent="0.25">
      <c r="C21" s="104" t="s">
        <v>120</v>
      </c>
      <c r="D21" s="104"/>
      <c r="E21" s="122" t="s">
        <v>120</v>
      </c>
      <c r="F21" s="162" t="s">
        <v>120</v>
      </c>
      <c r="G21" s="122" t="s">
        <v>120</v>
      </c>
      <c r="H21" s="122" t="s">
        <v>120</v>
      </c>
      <c r="I21" s="163" t="s">
        <v>120</v>
      </c>
      <c r="J21" s="104"/>
      <c r="K21" s="209"/>
      <c r="L21" s="209"/>
      <c r="M21" s="104"/>
      <c r="N21" s="210"/>
      <c r="O21" s="210"/>
      <c r="P21" s="210"/>
      <c r="Q21" s="210"/>
      <c r="R21" s="210"/>
      <c r="S21" s="210"/>
      <c r="T21" s="23"/>
      <c r="U21" s="23"/>
      <c r="V21" s="23"/>
      <c r="X21" s="23"/>
      <c r="Y21" s="23"/>
      <c r="Z21" s="23"/>
      <c r="AA21" s="23"/>
    </row>
    <row r="22" spans="3:27" x14ac:dyDescent="0.25">
      <c r="C22" s="80" t="s">
        <v>121</v>
      </c>
      <c r="D22" s="80"/>
      <c r="E22" s="80"/>
      <c r="F22" s="80"/>
      <c r="G22" s="80"/>
      <c r="H22" s="164"/>
      <c r="I22" s="81">
        <f>SUM(I17:I21)</f>
        <v>954.41666666666663</v>
      </c>
      <c r="J22" s="104"/>
      <c r="K22" s="106"/>
      <c r="L22" s="104"/>
      <c r="M22" s="104"/>
      <c r="N22" s="165"/>
      <c r="O22" s="165"/>
      <c r="P22" s="165"/>
      <c r="Q22" s="165"/>
      <c r="R22" s="165"/>
      <c r="S22" s="165"/>
      <c r="T22" s="23"/>
      <c r="U22" s="23"/>
      <c r="V22" s="23"/>
      <c r="X22" s="23"/>
      <c r="Y22" s="23"/>
      <c r="Z22" s="23"/>
      <c r="AA22" s="23"/>
    </row>
    <row r="23" spans="3:27" x14ac:dyDescent="0.25">
      <c r="C23" s="104"/>
      <c r="D23" s="104"/>
      <c r="E23" s="104"/>
      <c r="F23" s="104"/>
      <c r="G23" s="104"/>
      <c r="H23" s="104"/>
      <c r="I23" s="104"/>
      <c r="J23" s="104"/>
      <c r="K23" s="106"/>
      <c r="L23" s="104"/>
      <c r="M23" s="104"/>
      <c r="N23" s="165"/>
      <c r="O23" s="165"/>
      <c r="P23" s="165"/>
      <c r="Q23" s="165"/>
      <c r="R23" s="165"/>
      <c r="S23" s="165"/>
      <c r="T23" s="23"/>
      <c r="U23" s="23"/>
      <c r="V23" s="23"/>
      <c r="X23" s="23"/>
      <c r="Y23" s="23"/>
      <c r="Z23" s="23"/>
      <c r="AA23" s="23"/>
    </row>
    <row r="24" spans="3:27" x14ac:dyDescent="0.25">
      <c r="C24" s="104"/>
      <c r="D24" s="104"/>
      <c r="E24" s="104"/>
      <c r="F24" s="104"/>
      <c r="G24" s="104"/>
      <c r="H24" s="104"/>
      <c r="I24" s="104"/>
      <c r="J24" s="104"/>
      <c r="K24" s="106"/>
      <c r="L24" s="104"/>
      <c r="M24" s="104"/>
      <c r="N24" s="165"/>
      <c r="O24" s="165" t="s">
        <v>122</v>
      </c>
      <c r="P24" s="165"/>
      <c r="Q24" s="165"/>
      <c r="R24" s="165"/>
      <c r="S24" s="165"/>
      <c r="T24" s="23"/>
      <c r="U24" s="23"/>
      <c r="V24" s="23"/>
      <c r="X24" s="23"/>
      <c r="Y24" s="23"/>
      <c r="Z24" s="23"/>
      <c r="AA24" s="23"/>
    </row>
    <row r="25" spans="3:27" x14ac:dyDescent="0.25">
      <c r="C25" s="76" t="s">
        <v>123</v>
      </c>
      <c r="D25" s="104"/>
      <c r="E25" s="77" t="s">
        <v>111</v>
      </c>
      <c r="F25" s="77" t="s">
        <v>112</v>
      </c>
      <c r="G25" s="77" t="s">
        <v>124</v>
      </c>
      <c r="H25" s="104"/>
      <c r="I25" s="78" t="s">
        <v>70</v>
      </c>
      <c r="J25" s="104"/>
      <c r="K25" s="79" t="s">
        <v>78</v>
      </c>
      <c r="L25" s="104"/>
      <c r="M25" s="104"/>
      <c r="N25" s="79" t="s">
        <v>79</v>
      </c>
      <c r="O25" s="104"/>
      <c r="P25" s="104"/>
      <c r="Q25" s="104"/>
      <c r="R25" s="104"/>
      <c r="S25" s="104"/>
    </row>
    <row r="26" spans="3:27" x14ac:dyDescent="0.25">
      <c r="C26" s="104" t="s">
        <v>125</v>
      </c>
      <c r="D26" s="104"/>
      <c r="E26" s="122">
        <v>0</v>
      </c>
      <c r="F26" s="122" t="s">
        <v>126</v>
      </c>
      <c r="G26" s="159">
        <v>658</v>
      </c>
      <c r="H26" s="104"/>
      <c r="I26" s="160">
        <f>G26*E26</f>
        <v>0</v>
      </c>
      <c r="J26" s="104"/>
      <c r="K26" s="209"/>
      <c r="L26" s="209"/>
      <c r="M26" s="104"/>
      <c r="N26" s="210"/>
      <c r="O26" s="210"/>
      <c r="P26" s="210"/>
      <c r="Q26" s="210"/>
      <c r="R26" s="210"/>
      <c r="S26" s="210"/>
    </row>
    <row r="27" spans="3:27" x14ac:dyDescent="0.25">
      <c r="C27" s="104" t="s">
        <v>127</v>
      </c>
      <c r="D27" s="104"/>
      <c r="E27" s="122">
        <v>0</v>
      </c>
      <c r="F27" s="122" t="s">
        <v>128</v>
      </c>
      <c r="G27" s="159">
        <v>277</v>
      </c>
      <c r="H27" s="104"/>
      <c r="I27" s="160">
        <f>G27*E27</f>
        <v>0</v>
      </c>
      <c r="J27" s="104"/>
      <c r="K27" s="209"/>
      <c r="L27" s="209"/>
      <c r="M27" s="104"/>
      <c r="N27" s="210"/>
      <c r="O27" s="210"/>
      <c r="P27" s="210"/>
      <c r="Q27" s="210"/>
      <c r="R27" s="210"/>
      <c r="S27" s="210"/>
    </row>
    <row r="28" spans="3:27" x14ac:dyDescent="0.25">
      <c r="C28" s="104" t="s">
        <v>129</v>
      </c>
      <c r="D28" s="104"/>
      <c r="E28" s="122">
        <v>0</v>
      </c>
      <c r="F28" s="122" t="s">
        <v>130</v>
      </c>
      <c r="G28" s="159">
        <v>384</v>
      </c>
      <c r="H28" s="104"/>
      <c r="I28" s="160">
        <f>G28*E28</f>
        <v>0</v>
      </c>
      <c r="J28" s="104"/>
      <c r="K28" s="209"/>
      <c r="L28" s="209"/>
      <c r="M28" s="104"/>
      <c r="N28" s="210"/>
      <c r="O28" s="210"/>
      <c r="P28" s="210"/>
      <c r="Q28" s="210"/>
      <c r="R28" s="210"/>
      <c r="S28" s="210"/>
    </row>
    <row r="29" spans="3:27" x14ac:dyDescent="0.25">
      <c r="C29" s="104" t="s">
        <v>131</v>
      </c>
      <c r="D29" s="104"/>
      <c r="E29" s="122">
        <v>0</v>
      </c>
      <c r="F29" s="122" t="s">
        <v>132</v>
      </c>
      <c r="G29" s="159">
        <v>230</v>
      </c>
      <c r="H29" s="104"/>
      <c r="I29" s="160">
        <f>G29*E29</f>
        <v>0</v>
      </c>
      <c r="J29" s="104"/>
      <c r="K29" s="209"/>
      <c r="L29" s="209"/>
      <c r="M29" s="104"/>
      <c r="N29" s="210"/>
      <c r="O29" s="210"/>
      <c r="P29" s="210"/>
      <c r="Q29" s="210"/>
      <c r="R29" s="210"/>
      <c r="S29" s="210"/>
    </row>
    <row r="30" spans="3:27" x14ac:dyDescent="0.25">
      <c r="C30" s="104" t="s">
        <v>120</v>
      </c>
      <c r="D30" s="105"/>
      <c r="E30" s="122" t="s">
        <v>120</v>
      </c>
      <c r="F30" s="122" t="s">
        <v>120</v>
      </c>
      <c r="G30" s="122" t="s">
        <v>120</v>
      </c>
      <c r="H30" s="105"/>
      <c r="I30" s="163" t="s">
        <v>120</v>
      </c>
      <c r="J30" s="104"/>
      <c r="K30" s="209"/>
      <c r="L30" s="209"/>
      <c r="M30" s="104"/>
      <c r="N30" s="210"/>
      <c r="O30" s="210"/>
      <c r="P30" s="210"/>
      <c r="Q30" s="210"/>
      <c r="R30" s="210"/>
      <c r="S30" s="210"/>
    </row>
    <row r="31" spans="3:27" x14ac:dyDescent="0.25">
      <c r="C31" s="80" t="s">
        <v>121</v>
      </c>
      <c r="D31" s="80"/>
      <c r="E31" s="80"/>
      <c r="F31" s="80"/>
      <c r="G31" s="80"/>
      <c r="H31" s="80"/>
      <c r="I31" s="81">
        <f>SUM(I26:I30)</f>
        <v>0</v>
      </c>
      <c r="J31" s="104"/>
      <c r="K31" s="106"/>
      <c r="L31" s="104"/>
      <c r="M31" s="104"/>
      <c r="N31" s="104"/>
      <c r="O31" s="104"/>
      <c r="P31" s="104"/>
      <c r="Q31" s="104"/>
      <c r="R31" s="104"/>
      <c r="S31" s="104"/>
    </row>
    <row r="32" spans="3:27" x14ac:dyDescent="0.25">
      <c r="C32" s="104"/>
      <c r="D32" s="104"/>
      <c r="E32" s="104"/>
      <c r="F32" s="104"/>
      <c r="G32" s="104"/>
      <c r="H32" s="104"/>
      <c r="I32" s="104"/>
      <c r="J32" s="104"/>
      <c r="K32" s="106"/>
      <c r="L32" s="104"/>
      <c r="M32" s="104"/>
      <c r="N32" s="104"/>
      <c r="O32" s="104"/>
      <c r="P32" s="104"/>
      <c r="Q32" s="104"/>
      <c r="R32" s="104"/>
      <c r="S32" s="104"/>
    </row>
    <row r="33" spans="3:19" x14ac:dyDescent="0.25">
      <c r="C33" s="104"/>
      <c r="D33" s="104"/>
      <c r="E33" s="104"/>
      <c r="F33" s="104"/>
      <c r="G33" s="104"/>
      <c r="H33" s="104"/>
      <c r="I33" s="104"/>
      <c r="J33" s="104"/>
      <c r="K33" s="106"/>
      <c r="L33" s="104"/>
      <c r="M33" s="104"/>
      <c r="N33" s="104"/>
      <c r="O33" s="104"/>
      <c r="P33" s="104"/>
      <c r="Q33" s="104"/>
      <c r="R33" s="104"/>
      <c r="S33" s="104"/>
    </row>
    <row r="34" spans="3:19" ht="15" customHeight="1" x14ac:dyDescent="0.25">
      <c r="C34" s="76" t="s">
        <v>133</v>
      </c>
      <c r="D34" s="104"/>
      <c r="E34" s="77" t="s">
        <v>111</v>
      </c>
      <c r="F34" s="77" t="s">
        <v>112</v>
      </c>
      <c r="G34" s="77" t="s">
        <v>124</v>
      </c>
      <c r="H34" s="104"/>
      <c r="I34" s="78" t="s">
        <v>70</v>
      </c>
      <c r="J34" s="104"/>
      <c r="K34" s="79" t="s">
        <v>78</v>
      </c>
      <c r="L34" s="104"/>
      <c r="M34" s="104"/>
      <c r="N34" s="79" t="s">
        <v>79</v>
      </c>
      <c r="O34" s="104"/>
      <c r="P34" s="104"/>
      <c r="Q34" s="104"/>
      <c r="R34" s="104"/>
      <c r="S34" s="104"/>
    </row>
    <row r="35" spans="3:19" x14ac:dyDescent="0.25">
      <c r="C35" s="104" t="s">
        <v>134</v>
      </c>
      <c r="D35" s="104"/>
      <c r="E35" s="122">
        <v>2</v>
      </c>
      <c r="F35" s="122" t="s">
        <v>126</v>
      </c>
      <c r="G35" s="159">
        <v>100</v>
      </c>
      <c r="H35" s="104"/>
      <c r="I35" s="160">
        <f>G35*E35</f>
        <v>200</v>
      </c>
      <c r="J35" s="104"/>
      <c r="K35" s="209"/>
      <c r="L35" s="209"/>
      <c r="M35" s="104"/>
      <c r="N35" s="210"/>
      <c r="O35" s="210"/>
      <c r="P35" s="210"/>
      <c r="Q35" s="210"/>
      <c r="R35" s="210"/>
      <c r="S35" s="210"/>
    </row>
    <row r="36" spans="3:19" x14ac:dyDescent="0.25">
      <c r="C36" s="104" t="s">
        <v>135</v>
      </c>
      <c r="D36" s="104"/>
      <c r="E36" s="122">
        <v>1</v>
      </c>
      <c r="F36" s="122" t="s">
        <v>128</v>
      </c>
      <c r="G36" s="159">
        <v>50</v>
      </c>
      <c r="H36" s="104"/>
      <c r="I36" s="160">
        <f>G36*E36</f>
        <v>50</v>
      </c>
      <c r="J36" s="104"/>
      <c r="K36" s="209"/>
      <c r="L36" s="209"/>
      <c r="M36" s="104"/>
      <c r="N36" s="210"/>
      <c r="O36" s="210"/>
      <c r="P36" s="210"/>
      <c r="Q36" s="210"/>
      <c r="R36" s="210"/>
      <c r="S36" s="210"/>
    </row>
    <row r="37" spans="3:19" x14ac:dyDescent="0.25">
      <c r="C37" s="104" t="s">
        <v>136</v>
      </c>
      <c r="D37" s="104"/>
      <c r="E37" s="122">
        <v>3</v>
      </c>
      <c r="F37" s="122" t="s">
        <v>130</v>
      </c>
      <c r="G37" s="159">
        <v>150</v>
      </c>
      <c r="H37" s="104"/>
      <c r="I37" s="160">
        <f>G37*E37</f>
        <v>450</v>
      </c>
      <c r="J37" s="104"/>
      <c r="K37" s="209"/>
      <c r="L37" s="209"/>
      <c r="M37" s="104"/>
      <c r="N37" s="210"/>
      <c r="O37" s="210"/>
      <c r="P37" s="210"/>
      <c r="Q37" s="210"/>
      <c r="R37" s="210"/>
      <c r="S37" s="210"/>
    </row>
    <row r="38" spans="3:19" x14ac:dyDescent="0.25">
      <c r="C38" s="104" t="s">
        <v>137</v>
      </c>
      <c r="D38" s="104"/>
      <c r="E38" s="122">
        <v>2</v>
      </c>
      <c r="F38" s="122" t="s">
        <v>132</v>
      </c>
      <c r="G38" s="159">
        <v>200</v>
      </c>
      <c r="H38" s="104"/>
      <c r="I38" s="160">
        <f>G38*E38</f>
        <v>400</v>
      </c>
      <c r="J38" s="104"/>
      <c r="K38" s="209"/>
      <c r="L38" s="209"/>
      <c r="M38" s="104"/>
      <c r="N38" s="210"/>
      <c r="O38" s="210"/>
      <c r="P38" s="210"/>
      <c r="Q38" s="210"/>
      <c r="R38" s="210"/>
      <c r="S38" s="210"/>
    </row>
    <row r="39" spans="3:19" x14ac:dyDescent="0.25">
      <c r="C39" s="104" t="s">
        <v>120</v>
      </c>
      <c r="D39" s="105"/>
      <c r="E39" s="122" t="s">
        <v>120</v>
      </c>
      <c r="F39" s="122" t="s">
        <v>120</v>
      </c>
      <c r="G39" s="122" t="s">
        <v>120</v>
      </c>
      <c r="H39" s="105"/>
      <c r="I39" s="163" t="s">
        <v>120</v>
      </c>
      <c r="J39" s="104"/>
      <c r="K39" s="209"/>
      <c r="L39" s="209"/>
      <c r="M39" s="104"/>
      <c r="N39" s="210"/>
      <c r="O39" s="210"/>
      <c r="P39" s="210"/>
      <c r="Q39" s="210"/>
      <c r="R39" s="210"/>
      <c r="S39" s="210"/>
    </row>
    <row r="40" spans="3:19" x14ac:dyDescent="0.25">
      <c r="C40" s="80" t="s">
        <v>121</v>
      </c>
      <c r="D40" s="80"/>
      <c r="E40" s="80"/>
      <c r="F40" s="80"/>
      <c r="G40" s="80"/>
      <c r="H40" s="80"/>
      <c r="I40" s="81">
        <f>SUM(I35:I39)</f>
        <v>1100</v>
      </c>
      <c r="J40" s="104"/>
      <c r="K40" s="106"/>
      <c r="L40" s="104"/>
      <c r="M40" s="104"/>
      <c r="N40" s="104"/>
      <c r="O40" s="104"/>
      <c r="P40" s="104"/>
      <c r="Q40" s="104"/>
      <c r="R40" s="104"/>
      <c r="S40" s="104"/>
    </row>
    <row r="41" spans="3:19" x14ac:dyDescent="0.25">
      <c r="C41" s="104"/>
      <c r="D41" s="104"/>
      <c r="E41" s="104"/>
      <c r="F41" s="104"/>
      <c r="G41" s="104"/>
      <c r="H41" s="104"/>
      <c r="I41" s="104"/>
      <c r="J41" s="104"/>
      <c r="K41" s="106"/>
      <c r="L41" s="104"/>
      <c r="M41" s="104"/>
      <c r="N41" s="104"/>
      <c r="O41" s="104"/>
      <c r="P41" s="104"/>
      <c r="Q41" s="104"/>
      <c r="R41" s="104"/>
      <c r="S41" s="104"/>
    </row>
    <row r="42" spans="3:19" x14ac:dyDescent="0.25">
      <c r="C42" s="104"/>
      <c r="D42" s="104"/>
      <c r="E42" s="104"/>
      <c r="F42" s="104"/>
      <c r="G42" s="104"/>
      <c r="H42" s="104"/>
      <c r="I42" s="104"/>
      <c r="J42" s="104"/>
      <c r="K42" s="106"/>
      <c r="L42" s="35"/>
      <c r="M42" s="104"/>
      <c r="N42" s="104"/>
      <c r="O42" s="104"/>
      <c r="P42" s="104"/>
      <c r="Q42" s="104"/>
      <c r="R42" s="104"/>
      <c r="S42" s="104"/>
    </row>
    <row r="43" spans="3:19" x14ac:dyDescent="0.25">
      <c r="C43" s="76" t="s">
        <v>133</v>
      </c>
      <c r="D43" s="104"/>
      <c r="E43" s="77" t="s">
        <v>111</v>
      </c>
      <c r="F43" s="77" t="s">
        <v>112</v>
      </c>
      <c r="G43" s="77" t="s">
        <v>124</v>
      </c>
      <c r="H43" s="104"/>
      <c r="I43" s="78" t="s">
        <v>70</v>
      </c>
      <c r="J43" s="104"/>
      <c r="K43" s="79" t="s">
        <v>78</v>
      </c>
      <c r="L43" s="104"/>
      <c r="M43" s="104"/>
      <c r="N43" s="79" t="s">
        <v>79</v>
      </c>
      <c r="O43" s="104"/>
      <c r="P43" s="104"/>
      <c r="Q43" s="104"/>
      <c r="R43" s="104"/>
      <c r="S43" s="104"/>
    </row>
    <row r="44" spans="3:19" x14ac:dyDescent="0.25">
      <c r="C44" s="104" t="s">
        <v>134</v>
      </c>
      <c r="D44" s="104"/>
      <c r="E44" s="122">
        <v>1</v>
      </c>
      <c r="F44" s="122" t="s">
        <v>126</v>
      </c>
      <c r="G44" s="159">
        <v>100</v>
      </c>
      <c r="H44" s="104"/>
      <c r="I44" s="160">
        <f>G44*E44</f>
        <v>100</v>
      </c>
      <c r="J44" s="104"/>
      <c r="K44" s="192"/>
      <c r="L44" s="193"/>
      <c r="M44" s="104"/>
      <c r="N44" s="211"/>
      <c r="O44" s="212"/>
      <c r="P44" s="212"/>
      <c r="Q44" s="212"/>
      <c r="R44" s="212"/>
      <c r="S44" s="213"/>
    </row>
    <row r="45" spans="3:19" x14ac:dyDescent="0.25">
      <c r="C45" s="104" t="s">
        <v>135</v>
      </c>
      <c r="D45" s="104"/>
      <c r="E45" s="122">
        <v>1</v>
      </c>
      <c r="F45" s="122" t="s">
        <v>128</v>
      </c>
      <c r="G45" s="159">
        <v>50</v>
      </c>
      <c r="H45" s="104"/>
      <c r="I45" s="160">
        <f>G45*E45</f>
        <v>50</v>
      </c>
      <c r="J45" s="104"/>
      <c r="K45" s="192"/>
      <c r="L45" s="193"/>
      <c r="M45" s="104"/>
      <c r="N45" s="211"/>
      <c r="O45" s="212"/>
      <c r="P45" s="212"/>
      <c r="Q45" s="212"/>
      <c r="R45" s="212"/>
      <c r="S45" s="213"/>
    </row>
    <row r="46" spans="3:19" x14ac:dyDescent="0.25">
      <c r="C46" s="104" t="s">
        <v>136</v>
      </c>
      <c r="D46" s="104"/>
      <c r="E46" s="122">
        <v>2</v>
      </c>
      <c r="F46" s="122" t="s">
        <v>130</v>
      </c>
      <c r="G46" s="159">
        <v>150</v>
      </c>
      <c r="H46" s="104"/>
      <c r="I46" s="160">
        <f>G46*E46</f>
        <v>300</v>
      </c>
      <c r="J46" s="104"/>
      <c r="K46" s="192"/>
      <c r="L46" s="193"/>
      <c r="M46" s="104"/>
      <c r="N46" s="211"/>
      <c r="O46" s="212"/>
      <c r="P46" s="212"/>
      <c r="Q46" s="212"/>
      <c r="R46" s="212"/>
      <c r="S46" s="213"/>
    </row>
    <row r="47" spans="3:19" x14ac:dyDescent="0.25">
      <c r="C47" s="104" t="s">
        <v>137</v>
      </c>
      <c r="D47" s="104"/>
      <c r="E47" s="122">
        <v>4</v>
      </c>
      <c r="F47" s="122" t="s">
        <v>132</v>
      </c>
      <c r="G47" s="159">
        <v>200</v>
      </c>
      <c r="H47" s="104"/>
      <c r="I47" s="160">
        <f>G47*E47</f>
        <v>800</v>
      </c>
      <c r="J47" s="104"/>
      <c r="K47" s="192"/>
      <c r="L47" s="193"/>
      <c r="M47" s="104"/>
      <c r="N47" s="211"/>
      <c r="O47" s="212"/>
      <c r="P47" s="212"/>
      <c r="Q47" s="212"/>
      <c r="R47" s="212"/>
      <c r="S47" s="213"/>
    </row>
    <row r="48" spans="3:19" x14ac:dyDescent="0.25">
      <c r="C48" s="104" t="s">
        <v>120</v>
      </c>
      <c r="D48" s="105"/>
      <c r="E48" s="122" t="s">
        <v>120</v>
      </c>
      <c r="F48" s="122" t="s">
        <v>120</v>
      </c>
      <c r="G48" s="122" t="s">
        <v>120</v>
      </c>
      <c r="H48" s="105"/>
      <c r="I48" s="163" t="s">
        <v>120</v>
      </c>
      <c r="J48" s="104"/>
      <c r="K48" s="192"/>
      <c r="L48" s="193"/>
      <c r="M48" s="104"/>
      <c r="N48" s="211"/>
      <c r="O48" s="212"/>
      <c r="P48" s="212"/>
      <c r="Q48" s="212"/>
      <c r="R48" s="212"/>
      <c r="S48" s="213"/>
    </row>
    <row r="49" spans="1:19" x14ac:dyDescent="0.25">
      <c r="C49" s="80" t="s">
        <v>121</v>
      </c>
      <c r="D49" s="80"/>
      <c r="E49" s="80"/>
      <c r="F49" s="80"/>
      <c r="G49" s="80"/>
      <c r="H49" s="80"/>
      <c r="I49" s="81">
        <f>SUM(I44:I48)</f>
        <v>1250</v>
      </c>
      <c r="J49" s="104"/>
      <c r="K49" s="106"/>
      <c r="L49" s="104"/>
      <c r="M49" s="104"/>
      <c r="N49" s="104"/>
      <c r="O49" s="104"/>
      <c r="P49" s="104"/>
      <c r="Q49" s="104"/>
      <c r="R49" s="104"/>
      <c r="S49" s="104"/>
    </row>
    <row r="50" spans="1:19" x14ac:dyDescent="0.25">
      <c r="C50" s="104"/>
      <c r="D50" s="104"/>
      <c r="E50" s="104"/>
      <c r="F50" s="104"/>
      <c r="G50" s="104"/>
      <c r="H50" s="104"/>
      <c r="I50" s="104"/>
      <c r="J50" s="104"/>
      <c r="K50" s="106"/>
      <c r="L50" s="104"/>
      <c r="M50" s="104"/>
      <c r="N50" s="104"/>
      <c r="O50" s="104"/>
      <c r="P50" s="104"/>
      <c r="Q50" s="104"/>
      <c r="R50" s="104"/>
      <c r="S50" s="104"/>
    </row>
    <row r="51" spans="1:19" x14ac:dyDescent="0.25">
      <c r="C51" s="104"/>
      <c r="D51" s="104"/>
      <c r="E51" s="104"/>
      <c r="F51" s="104"/>
      <c r="G51" s="104"/>
      <c r="H51" s="104"/>
      <c r="I51" s="104"/>
      <c r="J51" s="104"/>
      <c r="K51" s="106"/>
      <c r="L51" s="104"/>
      <c r="M51" s="104"/>
      <c r="N51" s="104"/>
      <c r="O51" s="104"/>
      <c r="P51" s="104"/>
      <c r="Q51" s="104"/>
      <c r="R51" s="104"/>
      <c r="S51" s="104"/>
    </row>
    <row r="52" spans="1:19" s="13" customFormat="1" ht="17.399999999999999" x14ac:dyDescent="0.3">
      <c r="B52" s="13" t="s">
        <v>138</v>
      </c>
      <c r="C52" s="44"/>
      <c r="D52" s="44"/>
      <c r="E52" s="44"/>
      <c r="F52" s="44"/>
      <c r="G52" s="82"/>
      <c r="H52" s="82"/>
      <c r="I52" s="82"/>
      <c r="J52" s="44"/>
      <c r="K52" s="45"/>
      <c r="L52" s="44"/>
      <c r="M52" s="44"/>
      <c r="N52" s="44"/>
      <c r="O52" s="44"/>
      <c r="P52" s="44"/>
      <c r="Q52" s="44"/>
      <c r="R52" s="44"/>
      <c r="S52" s="44"/>
    </row>
    <row r="53" spans="1:19" x14ac:dyDescent="0.25">
      <c r="C53" s="104"/>
      <c r="D53" s="104"/>
      <c r="E53" s="104"/>
      <c r="F53" s="104"/>
      <c r="G53" s="104"/>
      <c r="H53" s="104"/>
      <c r="I53" s="104"/>
      <c r="J53" s="104"/>
      <c r="K53" s="106"/>
      <c r="L53" s="104"/>
      <c r="M53" s="104"/>
      <c r="N53" s="104"/>
      <c r="O53" s="104"/>
      <c r="P53" s="104"/>
      <c r="Q53" s="104"/>
      <c r="R53" s="104"/>
      <c r="S53" s="104"/>
    </row>
    <row r="54" spans="1:19" x14ac:dyDescent="0.25">
      <c r="C54" s="104"/>
      <c r="D54" s="104"/>
      <c r="E54" s="104"/>
      <c r="F54" s="104"/>
      <c r="G54" s="104"/>
      <c r="H54" s="104"/>
      <c r="I54" s="104"/>
      <c r="J54" s="104"/>
      <c r="K54" s="106"/>
      <c r="L54" s="104"/>
      <c r="M54" s="104"/>
      <c r="N54" s="104"/>
      <c r="O54" s="104"/>
      <c r="P54" s="104"/>
      <c r="Q54" s="104"/>
      <c r="R54" s="104"/>
      <c r="S54" s="104"/>
    </row>
    <row r="55" spans="1:19" x14ac:dyDescent="0.25">
      <c r="A55" s="20"/>
      <c r="C55" s="76" t="s">
        <v>110</v>
      </c>
      <c r="D55" s="104"/>
      <c r="E55" s="77" t="s">
        <v>111</v>
      </c>
      <c r="F55" s="77" t="s">
        <v>112</v>
      </c>
      <c r="G55" s="77" t="s">
        <v>113</v>
      </c>
      <c r="H55" s="77" t="s">
        <v>114</v>
      </c>
      <c r="I55" s="78" t="s">
        <v>70</v>
      </c>
      <c r="J55" s="104"/>
      <c r="K55" s="79" t="s">
        <v>78</v>
      </c>
      <c r="L55" s="104"/>
      <c r="M55" s="104"/>
      <c r="N55" s="79" t="s">
        <v>79</v>
      </c>
      <c r="O55" s="104"/>
      <c r="P55" s="104"/>
      <c r="Q55" s="104"/>
      <c r="R55" s="104"/>
      <c r="S55" s="104"/>
    </row>
    <row r="56" spans="1:19" x14ac:dyDescent="0.25">
      <c r="C56" s="104" t="s">
        <v>115</v>
      </c>
      <c r="D56" s="104"/>
      <c r="E56" s="122">
        <v>2</v>
      </c>
      <c r="F56" s="122" t="s">
        <v>116</v>
      </c>
      <c r="G56" s="159">
        <f>Nøgletal!D13</f>
        <v>611</v>
      </c>
      <c r="H56" s="122">
        <v>1.5</v>
      </c>
      <c r="I56" s="160">
        <f>H56*G56*E56</f>
        <v>1833</v>
      </c>
      <c r="J56" s="104"/>
      <c r="K56" s="192"/>
      <c r="L56" s="193"/>
      <c r="M56" s="104"/>
      <c r="N56" s="211"/>
      <c r="O56" s="212"/>
      <c r="P56" s="212"/>
      <c r="Q56" s="212"/>
      <c r="R56" s="212"/>
      <c r="S56" s="213"/>
    </row>
    <row r="57" spans="1:19" ht="14.1" customHeight="1" x14ac:dyDescent="0.25">
      <c r="C57" s="104" t="s">
        <v>117</v>
      </c>
      <c r="D57" s="104"/>
      <c r="E57" s="122">
        <v>1</v>
      </c>
      <c r="F57" s="122" t="s">
        <v>116</v>
      </c>
      <c r="G57" s="159">
        <f>G18</f>
        <v>455</v>
      </c>
      <c r="H57" s="122">
        <f>5/60</f>
        <v>8.3333333333333329E-2</v>
      </c>
      <c r="I57" s="160">
        <f>H57*G57*E57</f>
        <v>37.916666666666664</v>
      </c>
      <c r="J57" s="104"/>
      <c r="K57" s="192"/>
      <c r="L57" s="193"/>
      <c r="M57" s="104"/>
      <c r="N57" s="214"/>
      <c r="O57" s="215"/>
      <c r="P57" s="215"/>
      <c r="Q57" s="215"/>
      <c r="R57" s="215"/>
      <c r="S57" s="216"/>
    </row>
    <row r="58" spans="1:19" x14ac:dyDescent="0.25">
      <c r="C58" s="104" t="s">
        <v>118</v>
      </c>
      <c r="D58" s="104"/>
      <c r="E58" s="122">
        <v>0</v>
      </c>
      <c r="F58" s="122" t="s">
        <v>116</v>
      </c>
      <c r="G58" s="159">
        <v>230</v>
      </c>
      <c r="H58" s="122">
        <v>0.25</v>
      </c>
      <c r="I58" s="160">
        <f>H58*G58*E58</f>
        <v>0</v>
      </c>
      <c r="J58" s="104"/>
      <c r="K58" s="192"/>
      <c r="L58" s="193"/>
      <c r="M58" s="104"/>
      <c r="N58" s="211"/>
      <c r="O58" s="212"/>
      <c r="P58" s="212"/>
      <c r="Q58" s="212"/>
      <c r="R58" s="212"/>
      <c r="S58" s="213"/>
    </row>
    <row r="59" spans="1:19" x14ac:dyDescent="0.25">
      <c r="C59" s="104" t="s">
        <v>119</v>
      </c>
      <c r="D59" s="104"/>
      <c r="E59" s="122">
        <v>0</v>
      </c>
      <c r="F59" s="122" t="s">
        <v>116</v>
      </c>
      <c r="G59" s="159">
        <v>242</v>
      </c>
      <c r="H59" s="122">
        <v>0.125</v>
      </c>
      <c r="I59" s="160">
        <f>H59*G59*E59</f>
        <v>0</v>
      </c>
      <c r="J59" s="104"/>
      <c r="K59" s="192"/>
      <c r="L59" s="193"/>
      <c r="M59" s="104"/>
      <c r="N59" s="211"/>
      <c r="O59" s="212"/>
      <c r="P59" s="212"/>
      <c r="Q59" s="212"/>
      <c r="R59" s="212"/>
      <c r="S59" s="213"/>
    </row>
    <row r="60" spans="1:19" x14ac:dyDescent="0.25">
      <c r="C60" s="104" t="s">
        <v>120</v>
      </c>
      <c r="D60" s="104"/>
      <c r="E60" s="122" t="s">
        <v>120</v>
      </c>
      <c r="F60" s="162" t="s">
        <v>120</v>
      </c>
      <c r="G60" s="122" t="s">
        <v>120</v>
      </c>
      <c r="H60" s="122" t="s">
        <v>120</v>
      </c>
      <c r="I60" s="163" t="s">
        <v>120</v>
      </c>
      <c r="J60" s="104"/>
      <c r="K60" s="192"/>
      <c r="L60" s="193"/>
      <c r="M60" s="104"/>
      <c r="N60" s="211"/>
      <c r="O60" s="212"/>
      <c r="P60" s="212"/>
      <c r="Q60" s="212"/>
      <c r="R60" s="212"/>
      <c r="S60" s="213"/>
    </row>
    <row r="61" spans="1:19" x14ac:dyDescent="0.25">
      <c r="C61" s="80" t="s">
        <v>121</v>
      </c>
      <c r="D61" s="80"/>
      <c r="E61" s="80"/>
      <c r="F61" s="80"/>
      <c r="G61" s="80"/>
      <c r="H61" s="164"/>
      <c r="I61" s="81">
        <f>SUM(I56:I60)</f>
        <v>1870.9166666666667</v>
      </c>
      <c r="J61" s="104"/>
      <c r="K61" s="106"/>
      <c r="L61" s="104"/>
      <c r="M61" s="104"/>
      <c r="N61" s="165"/>
      <c r="O61" s="165"/>
      <c r="P61" s="165"/>
      <c r="Q61" s="165"/>
      <c r="R61" s="165"/>
      <c r="S61" s="165"/>
    </row>
    <row r="62" spans="1:19" x14ac:dyDescent="0.25">
      <c r="C62" s="104"/>
      <c r="D62" s="104"/>
      <c r="E62" s="104"/>
      <c r="F62" s="104"/>
      <c r="G62" s="104"/>
      <c r="H62" s="104"/>
      <c r="I62" s="104"/>
      <c r="J62" s="104"/>
      <c r="K62" s="106"/>
      <c r="L62" s="104"/>
      <c r="M62" s="104"/>
      <c r="N62" s="104"/>
      <c r="O62" s="104"/>
      <c r="P62" s="104"/>
      <c r="Q62" s="104"/>
      <c r="R62" s="104"/>
      <c r="S62" s="104"/>
    </row>
    <row r="63" spans="1:19" x14ac:dyDescent="0.25">
      <c r="C63" s="104"/>
      <c r="D63" s="104"/>
      <c r="E63" s="104"/>
      <c r="F63" s="104"/>
      <c r="G63" s="104"/>
      <c r="H63" s="104"/>
      <c r="I63" s="104"/>
      <c r="J63" s="104"/>
      <c r="K63" s="106"/>
      <c r="L63" s="104"/>
      <c r="M63" s="104"/>
      <c r="N63" s="104"/>
      <c r="O63" s="104"/>
      <c r="P63" s="104"/>
      <c r="Q63" s="104"/>
      <c r="R63" s="104"/>
      <c r="S63" s="104"/>
    </row>
    <row r="64" spans="1:19" x14ac:dyDescent="0.25">
      <c r="C64" s="76" t="s">
        <v>123</v>
      </c>
      <c r="D64" s="104"/>
      <c r="E64" s="77" t="s">
        <v>111</v>
      </c>
      <c r="F64" s="77" t="s">
        <v>112</v>
      </c>
      <c r="G64" s="77" t="s">
        <v>124</v>
      </c>
      <c r="H64" s="104"/>
      <c r="I64" s="78" t="s">
        <v>70</v>
      </c>
      <c r="J64" s="104"/>
      <c r="K64" s="79" t="s">
        <v>78</v>
      </c>
      <c r="L64" s="104"/>
      <c r="M64" s="104"/>
      <c r="N64" s="79" t="s">
        <v>79</v>
      </c>
      <c r="O64" s="104"/>
      <c r="P64" s="104"/>
      <c r="Q64" s="104"/>
      <c r="R64" s="104"/>
      <c r="S64" s="104"/>
    </row>
    <row r="65" spans="3:19" x14ac:dyDescent="0.25">
      <c r="C65" s="104" t="s">
        <v>125</v>
      </c>
      <c r="D65" s="104"/>
      <c r="E65" s="122">
        <v>4</v>
      </c>
      <c r="F65" s="122" t="s">
        <v>126</v>
      </c>
      <c r="G65" s="159">
        <v>658</v>
      </c>
      <c r="H65" s="104"/>
      <c r="I65" s="160">
        <f>G65*E65</f>
        <v>2632</v>
      </c>
      <c r="J65" s="104"/>
      <c r="K65" s="209"/>
      <c r="L65" s="209"/>
      <c r="M65" s="104"/>
      <c r="N65" s="210"/>
      <c r="O65" s="210"/>
      <c r="P65" s="210"/>
      <c r="Q65" s="210"/>
      <c r="R65" s="210"/>
      <c r="S65" s="210"/>
    </row>
    <row r="66" spans="3:19" x14ac:dyDescent="0.25">
      <c r="C66" s="104" t="s">
        <v>127</v>
      </c>
      <c r="D66" s="104"/>
      <c r="E66" s="122">
        <v>1</v>
      </c>
      <c r="F66" s="122" t="s">
        <v>128</v>
      </c>
      <c r="G66" s="159">
        <v>277</v>
      </c>
      <c r="H66" s="104"/>
      <c r="I66" s="160">
        <f>G66*E66</f>
        <v>277</v>
      </c>
      <c r="J66" s="104"/>
      <c r="K66" s="209"/>
      <c r="L66" s="209"/>
      <c r="M66" s="104"/>
      <c r="N66" s="210"/>
      <c r="O66" s="210"/>
      <c r="P66" s="210"/>
      <c r="Q66" s="210"/>
      <c r="R66" s="210"/>
      <c r="S66" s="210"/>
    </row>
    <row r="67" spans="3:19" x14ac:dyDescent="0.25">
      <c r="C67" s="104" t="s">
        <v>129</v>
      </c>
      <c r="D67" s="104"/>
      <c r="E67" s="122">
        <v>3</v>
      </c>
      <c r="F67" s="122" t="s">
        <v>130</v>
      </c>
      <c r="G67" s="159">
        <v>384</v>
      </c>
      <c r="H67" s="104"/>
      <c r="I67" s="160">
        <f>G67*E67</f>
        <v>1152</v>
      </c>
      <c r="J67" s="104"/>
      <c r="K67" s="209"/>
      <c r="L67" s="209"/>
      <c r="M67" s="104"/>
      <c r="N67" s="210"/>
      <c r="O67" s="210"/>
      <c r="P67" s="210"/>
      <c r="Q67" s="210"/>
      <c r="R67" s="210"/>
      <c r="S67" s="210"/>
    </row>
    <row r="68" spans="3:19" x14ac:dyDescent="0.25">
      <c r="C68" s="104" t="s">
        <v>131</v>
      </c>
      <c r="D68" s="104"/>
      <c r="E68" s="122">
        <v>6</v>
      </c>
      <c r="F68" s="122" t="s">
        <v>132</v>
      </c>
      <c r="G68" s="159">
        <v>230</v>
      </c>
      <c r="H68" s="104"/>
      <c r="I68" s="160">
        <f>G68*E68</f>
        <v>1380</v>
      </c>
      <c r="J68" s="104"/>
      <c r="K68" s="209"/>
      <c r="L68" s="209"/>
      <c r="M68" s="104"/>
      <c r="N68" s="210"/>
      <c r="O68" s="210"/>
      <c r="P68" s="210"/>
      <c r="Q68" s="210"/>
      <c r="R68" s="210"/>
      <c r="S68" s="210"/>
    </row>
    <row r="69" spans="3:19" x14ac:dyDescent="0.25">
      <c r="C69" s="104" t="s">
        <v>120</v>
      </c>
      <c r="D69" s="105"/>
      <c r="E69" s="122" t="s">
        <v>120</v>
      </c>
      <c r="F69" s="122" t="s">
        <v>120</v>
      </c>
      <c r="G69" s="122" t="s">
        <v>120</v>
      </c>
      <c r="H69" s="105"/>
      <c r="I69" s="163" t="s">
        <v>120</v>
      </c>
      <c r="J69" s="104"/>
      <c r="K69" s="209"/>
      <c r="L69" s="209"/>
      <c r="M69" s="104"/>
      <c r="N69" s="210"/>
      <c r="O69" s="210"/>
      <c r="P69" s="210"/>
      <c r="Q69" s="210"/>
      <c r="R69" s="210"/>
      <c r="S69" s="210"/>
    </row>
    <row r="70" spans="3:19" x14ac:dyDescent="0.25">
      <c r="C70" s="80" t="s">
        <v>121</v>
      </c>
      <c r="D70" s="80"/>
      <c r="E70" s="80"/>
      <c r="F70" s="80"/>
      <c r="G70" s="80"/>
      <c r="H70" s="80"/>
      <c r="I70" s="81">
        <f>SUM(I65:I69)</f>
        <v>5441</v>
      </c>
      <c r="J70" s="104"/>
      <c r="K70" s="106"/>
      <c r="L70" s="104"/>
      <c r="M70" s="104"/>
      <c r="N70" s="104"/>
      <c r="O70" s="104"/>
      <c r="P70" s="104"/>
      <c r="Q70" s="104"/>
      <c r="R70" s="104"/>
      <c r="S70" s="104"/>
    </row>
    <row r="71" spans="3:19" x14ac:dyDescent="0.25">
      <c r="C71" s="104"/>
      <c r="D71" s="104"/>
      <c r="E71" s="104"/>
      <c r="F71" s="104"/>
      <c r="G71" s="104"/>
      <c r="H71" s="104"/>
      <c r="I71" s="104"/>
      <c r="J71" s="104"/>
      <c r="K71" s="106"/>
      <c r="L71" s="104"/>
      <c r="M71" s="104"/>
      <c r="N71" s="104"/>
      <c r="O71" s="104"/>
      <c r="P71" s="104"/>
      <c r="Q71" s="104"/>
      <c r="R71" s="104"/>
      <c r="S71" s="104"/>
    </row>
    <row r="72" spans="3:19" x14ac:dyDescent="0.25">
      <c r="C72" s="104"/>
      <c r="D72" s="104"/>
      <c r="E72" s="104"/>
      <c r="F72" s="104"/>
      <c r="G72" s="104"/>
      <c r="H72" s="104"/>
      <c r="I72" s="104"/>
      <c r="J72" s="104"/>
      <c r="K72" s="106"/>
      <c r="L72" s="104"/>
      <c r="M72" s="104"/>
      <c r="N72" s="104"/>
      <c r="O72" s="104"/>
      <c r="P72" s="104"/>
      <c r="Q72" s="104"/>
      <c r="R72" s="104"/>
      <c r="S72" s="104"/>
    </row>
    <row r="73" spans="3:19" ht="15" customHeight="1" x14ac:dyDescent="0.25">
      <c r="C73" s="76" t="s">
        <v>133</v>
      </c>
      <c r="D73" s="104"/>
      <c r="E73" s="77" t="s">
        <v>111</v>
      </c>
      <c r="F73" s="77" t="s">
        <v>112</v>
      </c>
      <c r="G73" s="77" t="s">
        <v>124</v>
      </c>
      <c r="H73" s="104"/>
      <c r="I73" s="78" t="s">
        <v>70</v>
      </c>
      <c r="J73" s="104"/>
      <c r="K73" s="79" t="s">
        <v>78</v>
      </c>
      <c r="L73" s="104"/>
      <c r="M73" s="104"/>
      <c r="N73" s="79" t="s">
        <v>79</v>
      </c>
      <c r="O73" s="104"/>
      <c r="P73" s="104"/>
      <c r="Q73" s="104"/>
      <c r="R73" s="104"/>
      <c r="S73" s="104"/>
    </row>
    <row r="74" spans="3:19" x14ac:dyDescent="0.25">
      <c r="C74" s="104" t="s">
        <v>134</v>
      </c>
      <c r="D74" s="104"/>
      <c r="E74" s="122">
        <v>4</v>
      </c>
      <c r="F74" s="122" t="s">
        <v>126</v>
      </c>
      <c r="G74" s="159">
        <v>100</v>
      </c>
      <c r="H74" s="104"/>
      <c r="I74" s="160">
        <f>G74*E74</f>
        <v>400</v>
      </c>
      <c r="J74" s="104"/>
      <c r="K74" s="209"/>
      <c r="L74" s="209"/>
      <c r="M74" s="104"/>
      <c r="N74" s="210"/>
      <c r="O74" s="210"/>
      <c r="P74" s="210"/>
      <c r="Q74" s="210"/>
      <c r="R74" s="210"/>
      <c r="S74" s="210"/>
    </row>
    <row r="75" spans="3:19" x14ac:dyDescent="0.25">
      <c r="C75" s="104" t="s">
        <v>135</v>
      </c>
      <c r="D75" s="104"/>
      <c r="E75" s="122">
        <v>1</v>
      </c>
      <c r="F75" s="122" t="s">
        <v>128</v>
      </c>
      <c r="G75" s="159">
        <v>50</v>
      </c>
      <c r="H75" s="104"/>
      <c r="I75" s="160">
        <f>G75*E75</f>
        <v>50</v>
      </c>
      <c r="J75" s="104"/>
      <c r="K75" s="209"/>
      <c r="L75" s="209"/>
      <c r="M75" s="104"/>
      <c r="N75" s="210"/>
      <c r="O75" s="210"/>
      <c r="P75" s="210"/>
      <c r="Q75" s="210"/>
      <c r="R75" s="210"/>
      <c r="S75" s="210"/>
    </row>
    <row r="76" spans="3:19" x14ac:dyDescent="0.25">
      <c r="C76" s="104" t="s">
        <v>136</v>
      </c>
      <c r="D76" s="104"/>
      <c r="E76" s="122">
        <v>3</v>
      </c>
      <c r="F76" s="122" t="s">
        <v>130</v>
      </c>
      <c r="G76" s="159">
        <v>150</v>
      </c>
      <c r="H76" s="104"/>
      <c r="I76" s="160">
        <f>G76*E76</f>
        <v>450</v>
      </c>
      <c r="J76" s="104"/>
      <c r="K76" s="209"/>
      <c r="L76" s="209"/>
      <c r="M76" s="104"/>
      <c r="N76" s="210"/>
      <c r="O76" s="210"/>
      <c r="P76" s="210"/>
      <c r="Q76" s="210"/>
      <c r="R76" s="210"/>
      <c r="S76" s="210"/>
    </row>
    <row r="77" spans="3:19" x14ac:dyDescent="0.25">
      <c r="C77" s="104" t="s">
        <v>137</v>
      </c>
      <c r="D77" s="104"/>
      <c r="E77" s="122">
        <v>6</v>
      </c>
      <c r="F77" s="122" t="s">
        <v>132</v>
      </c>
      <c r="G77" s="159">
        <v>200</v>
      </c>
      <c r="H77" s="104"/>
      <c r="I77" s="160">
        <f>G77*E77</f>
        <v>1200</v>
      </c>
      <c r="J77" s="104"/>
      <c r="K77" s="209"/>
      <c r="L77" s="209"/>
      <c r="M77" s="104"/>
      <c r="N77" s="210"/>
      <c r="O77" s="210"/>
      <c r="P77" s="210"/>
      <c r="Q77" s="210"/>
      <c r="R77" s="210"/>
      <c r="S77" s="210"/>
    </row>
    <row r="78" spans="3:19" x14ac:dyDescent="0.25">
      <c r="C78" s="104" t="s">
        <v>120</v>
      </c>
      <c r="D78" s="105"/>
      <c r="E78" s="122" t="s">
        <v>120</v>
      </c>
      <c r="F78" s="122" t="s">
        <v>120</v>
      </c>
      <c r="G78" s="122" t="s">
        <v>120</v>
      </c>
      <c r="H78" s="105"/>
      <c r="I78" s="163" t="s">
        <v>120</v>
      </c>
      <c r="J78" s="104"/>
      <c r="K78" s="209"/>
      <c r="L78" s="209"/>
      <c r="M78" s="104"/>
      <c r="N78" s="210"/>
      <c r="O78" s="210"/>
      <c r="P78" s="210"/>
      <c r="Q78" s="210"/>
      <c r="R78" s="210"/>
      <c r="S78" s="210"/>
    </row>
    <row r="79" spans="3:19" x14ac:dyDescent="0.25">
      <c r="C79" s="80" t="s">
        <v>121</v>
      </c>
      <c r="D79" s="80"/>
      <c r="E79" s="80"/>
      <c r="F79" s="80"/>
      <c r="G79" s="80"/>
      <c r="H79" s="80"/>
      <c r="I79" s="81">
        <f>SUM(I74:I78)</f>
        <v>2100</v>
      </c>
      <c r="J79" s="104"/>
      <c r="K79" s="106"/>
      <c r="L79" s="104"/>
      <c r="M79" s="104"/>
      <c r="N79" s="104"/>
      <c r="O79" s="104"/>
      <c r="P79" s="104"/>
      <c r="Q79" s="104"/>
      <c r="R79" s="104"/>
      <c r="S79" s="104"/>
    </row>
  </sheetData>
  <mergeCells count="71">
    <mergeCell ref="K48:L48"/>
    <mergeCell ref="N48:S48"/>
    <mergeCell ref="K45:L45"/>
    <mergeCell ref="N45:S45"/>
    <mergeCell ref="K46:L46"/>
    <mergeCell ref="N46:S46"/>
    <mergeCell ref="K47:L47"/>
    <mergeCell ref="N47:S47"/>
    <mergeCell ref="K36:L36"/>
    <mergeCell ref="N36:S36"/>
    <mergeCell ref="K44:L44"/>
    <mergeCell ref="N44:S44"/>
    <mergeCell ref="K37:L37"/>
    <mergeCell ref="N37:S37"/>
    <mergeCell ref="K38:L38"/>
    <mergeCell ref="N38:S38"/>
    <mergeCell ref="K39:L39"/>
    <mergeCell ref="N39:S39"/>
    <mergeCell ref="K17:L17"/>
    <mergeCell ref="N17:S17"/>
    <mergeCell ref="K18:L18"/>
    <mergeCell ref="N18:S18"/>
    <mergeCell ref="K30:L30"/>
    <mergeCell ref="N30:S30"/>
    <mergeCell ref="K27:L27"/>
    <mergeCell ref="N27:S27"/>
    <mergeCell ref="K28:L28"/>
    <mergeCell ref="N28:S28"/>
    <mergeCell ref="K29:L29"/>
    <mergeCell ref="N29:S29"/>
    <mergeCell ref="K19:L19"/>
    <mergeCell ref="N19:S19"/>
    <mergeCell ref="K20:L20"/>
    <mergeCell ref="N20:S20"/>
    <mergeCell ref="K26:L26"/>
    <mergeCell ref="N26:S26"/>
    <mergeCell ref="K21:L21"/>
    <mergeCell ref="N21:S21"/>
    <mergeCell ref="K60:L60"/>
    <mergeCell ref="N60:S60"/>
    <mergeCell ref="K56:L56"/>
    <mergeCell ref="N56:S56"/>
    <mergeCell ref="K57:L57"/>
    <mergeCell ref="N57:S57"/>
    <mergeCell ref="K58:L58"/>
    <mergeCell ref="N58:S58"/>
    <mergeCell ref="K59:L59"/>
    <mergeCell ref="N59:S59"/>
    <mergeCell ref="K35:L35"/>
    <mergeCell ref="N35:S35"/>
    <mergeCell ref="N65:S65"/>
    <mergeCell ref="K66:L66"/>
    <mergeCell ref="N66:S66"/>
    <mergeCell ref="K67:L67"/>
    <mergeCell ref="N67:S67"/>
    <mergeCell ref="K78:L78"/>
    <mergeCell ref="N78:S78"/>
    <mergeCell ref="A1:XFD1"/>
    <mergeCell ref="K75:L75"/>
    <mergeCell ref="N75:S75"/>
    <mergeCell ref="K76:L76"/>
    <mergeCell ref="N76:S76"/>
    <mergeCell ref="K77:L77"/>
    <mergeCell ref="N77:S77"/>
    <mergeCell ref="K68:L68"/>
    <mergeCell ref="N68:S68"/>
    <mergeCell ref="K69:L69"/>
    <mergeCell ref="N69:S69"/>
    <mergeCell ref="K74:L74"/>
    <mergeCell ref="N74:S74"/>
    <mergeCell ref="K65:L65"/>
  </mergeCells>
  <phoneticPr fontId="4" type="noConversion"/>
  <conditionalFormatting sqref="I10">
    <cfRule type="cellIs" dxfId="9" priority="1" operator="lessThan">
      <formula>0</formula>
    </cfRule>
    <cfRule type="cellIs" dxfId="8" priority="2" operator="greaterThan">
      <formula>0</formula>
    </cfRule>
  </conditionalFormatting>
  <dataValidations count="4">
    <dataValidation allowBlank="1" showInputMessage="1" showErrorMessage="1" promptTitle="Summeret omkostningsestimat" prompt="Denne celle skal samle alle delsumme/omkostninger forbundet med ibrugtagning af sundhedsteknologien." sqref="I6:I7" xr:uid="{E798CF66-1B81-4FC7-89FE-BEA35F69EBA6}"/>
    <dataValidation allowBlank="1" showInputMessage="1" showErrorMessage="1" promptTitle="Summeret omkostningsestimat" prompt="Denne celle skal samle alle delsumme/omkostninger forbundet med ibrugtagning af bedste eksisterende alternativ(er)." sqref="I8" xr:uid="{9E1C321F-9B01-4490-9794-F30C66D76D68}"/>
    <dataValidation allowBlank="1" showInputMessage="1" showErrorMessage="1" promptTitle="Omkostningsdifference" prompt="Et delresultat i analysen på baggrund af de forudgående estimater af omkostninger til hhv. sundhedsteknologi og bedste alternativ(er)." sqref="I10" xr:uid="{D870B771-53C6-4C94-88E2-4D6C2440FE3C}"/>
    <dataValidation type="list" allowBlank="1" showInputMessage="1" showErrorMessage="1" sqref="J4" xr:uid="{2F2ECFC4-0F8E-4AE1-AA9C-25222A5F63FC}">
      <formula1>$Z$2:$Z$3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A1D9-4484-4C2C-B89C-479130C52711}">
  <sheetPr>
    <tabColor rgb="FFCD0544"/>
  </sheetPr>
  <dimension ref="A1:AA50"/>
  <sheetViews>
    <sheetView showGridLines="0" zoomScaleNormal="100" workbookViewId="0">
      <pane ySplit="1" topLeftCell="A11" activePane="bottomLeft" state="frozen"/>
      <selection activeCell="E34" sqref="E34"/>
      <selection pane="bottomLeft" activeCell="I11" sqref="I11"/>
    </sheetView>
  </sheetViews>
  <sheetFormatPr defaultColWidth="8.88671875" defaultRowHeight="13.8" x14ac:dyDescent="0.25"/>
  <cols>
    <col min="1" max="1" width="8.88671875" style="2"/>
    <col min="2" max="3" width="10.109375" style="2" customWidth="1"/>
    <col min="4" max="4" width="8.88671875" style="2"/>
    <col min="5" max="5" width="10.109375" style="2" customWidth="1"/>
    <col min="6" max="6" width="8.88671875" style="2"/>
    <col min="7" max="7" width="11.5546875" style="2" customWidth="1"/>
    <col min="8" max="8" width="10.44140625" style="2" bestFit="1" customWidth="1"/>
    <col min="9" max="9" width="15.44140625" style="2" bestFit="1" customWidth="1"/>
    <col min="10" max="10" width="8.88671875" style="2"/>
    <col min="11" max="11" width="8.88671875" style="19"/>
    <col min="12" max="16384" width="8.88671875" style="2"/>
  </cols>
  <sheetData>
    <row r="1" spans="1:26" s="177" customFormat="1" ht="89.25" customHeight="1" x14ac:dyDescent="0.3">
      <c r="A1" s="177" t="s">
        <v>139</v>
      </c>
    </row>
    <row r="2" spans="1:26" x14ac:dyDescent="0.25">
      <c r="T2" s="7"/>
      <c r="U2" s="7"/>
      <c r="V2" s="7"/>
      <c r="W2" s="7"/>
      <c r="X2" s="7"/>
      <c r="Y2" s="7"/>
      <c r="Z2" s="7" t="s">
        <v>103</v>
      </c>
    </row>
    <row r="3" spans="1:26" ht="14.4" x14ac:dyDescent="0.3">
      <c r="K3"/>
      <c r="L3"/>
      <c r="M3"/>
      <c r="T3" s="7"/>
      <c r="U3" s="7"/>
      <c r="V3" s="7"/>
      <c r="W3" s="7"/>
      <c r="X3" s="7"/>
      <c r="Y3" s="7"/>
      <c r="Z3" s="7" t="s">
        <v>104</v>
      </c>
    </row>
    <row r="4" spans="1:26" ht="18" x14ac:dyDescent="0.35">
      <c r="B4" s="24" t="s">
        <v>105</v>
      </c>
      <c r="C4" s="100"/>
      <c r="D4" s="100"/>
      <c r="E4" s="100"/>
      <c r="F4" s="100"/>
      <c r="G4" s="100"/>
      <c r="H4" s="100"/>
      <c r="I4" s="100"/>
      <c r="J4" s="102" t="s">
        <v>103</v>
      </c>
      <c r="K4"/>
      <c r="L4" s="103" t="s">
        <v>106</v>
      </c>
      <c r="M4"/>
      <c r="O4"/>
      <c r="Q4"/>
      <c r="T4" s="7"/>
      <c r="U4" s="7"/>
      <c r="V4" s="7"/>
      <c r="W4" s="7"/>
      <c r="X4" s="7"/>
      <c r="Y4" s="7"/>
      <c r="Z4" s="7"/>
    </row>
    <row r="6" spans="1:26" ht="17.399999999999999" x14ac:dyDescent="0.3">
      <c r="B6" s="24" t="s">
        <v>107</v>
      </c>
      <c r="C6" s="24"/>
      <c r="D6" s="24"/>
      <c r="E6" s="24"/>
      <c r="F6" s="24"/>
      <c r="G6" s="24"/>
      <c r="H6" s="24"/>
      <c r="I6" s="25">
        <f>$I$21+$I$30</f>
        <v>5997.46</v>
      </c>
      <c r="M6" s="26"/>
      <c r="N6" s="26"/>
      <c r="O6" s="26"/>
      <c r="P6" s="26"/>
    </row>
    <row r="7" spans="1:26" ht="17.399999999999999" x14ac:dyDescent="0.3">
      <c r="B7" s="21"/>
      <c r="C7" s="27"/>
      <c r="D7" s="27"/>
      <c r="E7" s="27"/>
      <c r="F7" s="27"/>
      <c r="G7" s="27"/>
      <c r="H7" s="27"/>
      <c r="I7" s="28"/>
      <c r="M7" s="26"/>
      <c r="N7" s="26"/>
      <c r="O7" s="26"/>
      <c r="P7" s="26"/>
    </row>
    <row r="8" spans="1:26" ht="17.399999999999999" x14ac:dyDescent="0.3">
      <c r="B8" s="24" t="s">
        <v>108</v>
      </c>
      <c r="C8" s="24"/>
      <c r="D8" s="24"/>
      <c r="E8" s="24"/>
      <c r="F8" s="24"/>
      <c r="G8" s="24"/>
      <c r="H8" s="24"/>
      <c r="I8" s="25">
        <f>$I$41+$I$50</f>
        <v>3197.46</v>
      </c>
      <c r="M8" s="26"/>
    </row>
    <row r="9" spans="1:26" x14ac:dyDescent="0.25">
      <c r="B9" s="29"/>
      <c r="C9" s="29"/>
      <c r="D9" s="29"/>
      <c r="E9" s="29"/>
      <c r="F9" s="29"/>
      <c r="G9" s="29"/>
      <c r="H9" s="29"/>
    </row>
    <row r="10" spans="1:26" ht="17.399999999999999" x14ac:dyDescent="0.3">
      <c r="B10" s="24" t="s">
        <v>73</v>
      </c>
      <c r="C10" s="24"/>
      <c r="D10" s="24"/>
      <c r="E10" s="24"/>
      <c r="F10" s="24"/>
      <c r="G10" s="24"/>
      <c r="H10" s="24"/>
      <c r="I10" s="25">
        <f>$I$6-$I$8</f>
        <v>2800</v>
      </c>
    </row>
    <row r="13" spans="1:26" s="13" customFormat="1" ht="17.399999999999999" x14ac:dyDescent="0.3">
      <c r="B13" s="13" t="s">
        <v>109</v>
      </c>
      <c r="K13" s="40"/>
    </row>
    <row r="16" spans="1:26" x14ac:dyDescent="0.25">
      <c r="A16" s="20"/>
      <c r="C16" s="76" t="s">
        <v>140</v>
      </c>
      <c r="D16" s="104"/>
      <c r="E16" s="77" t="s">
        <v>111</v>
      </c>
      <c r="F16" s="77" t="s">
        <v>112</v>
      </c>
      <c r="G16" s="77" t="s">
        <v>113</v>
      </c>
      <c r="H16" s="77" t="s">
        <v>114</v>
      </c>
      <c r="I16" s="78" t="s">
        <v>70</v>
      </c>
      <c r="J16" s="104"/>
      <c r="K16" s="79" t="s">
        <v>78</v>
      </c>
      <c r="L16" s="104"/>
      <c r="M16" s="104"/>
      <c r="N16" s="79" t="s">
        <v>79</v>
      </c>
      <c r="O16" s="104"/>
      <c r="P16" s="104"/>
      <c r="Q16" s="104"/>
      <c r="R16" s="104"/>
      <c r="S16" s="104"/>
      <c r="T16" s="20"/>
      <c r="U16" s="20"/>
      <c r="V16" s="20"/>
      <c r="W16" s="20"/>
    </row>
    <row r="17" spans="3:27" x14ac:dyDescent="0.25">
      <c r="C17" s="104" t="s">
        <v>141</v>
      </c>
      <c r="D17" s="104"/>
      <c r="E17" s="122">
        <v>1</v>
      </c>
      <c r="F17" s="122" t="s">
        <v>142</v>
      </c>
      <c r="G17" s="159">
        <v>143.44</v>
      </c>
      <c r="H17" s="122">
        <v>1.5</v>
      </c>
      <c r="I17" s="160">
        <f>H17*G17*E17</f>
        <v>215.16</v>
      </c>
      <c r="J17" s="104"/>
      <c r="K17" s="209"/>
      <c r="L17" s="209"/>
      <c r="M17" s="104"/>
      <c r="N17" s="210"/>
      <c r="O17" s="210"/>
      <c r="P17" s="210"/>
      <c r="Q17" s="210"/>
      <c r="R17" s="210"/>
      <c r="S17" s="210"/>
    </row>
    <row r="18" spans="3:27" x14ac:dyDescent="0.25">
      <c r="C18" s="104" t="s">
        <v>143</v>
      </c>
      <c r="D18" s="104"/>
      <c r="E18" s="122">
        <v>1</v>
      </c>
      <c r="F18" s="122" t="s">
        <v>144</v>
      </c>
      <c r="G18" s="159">
        <v>384.99</v>
      </c>
      <c r="H18" s="122">
        <v>2</v>
      </c>
      <c r="I18" s="160">
        <f>H18*G18*E18</f>
        <v>769.98</v>
      </c>
      <c r="J18" s="104"/>
      <c r="K18" s="209"/>
      <c r="L18" s="209"/>
      <c r="M18" s="104"/>
      <c r="N18" s="210"/>
      <c r="O18" s="210"/>
      <c r="P18" s="210"/>
      <c r="Q18" s="210"/>
      <c r="R18" s="210"/>
      <c r="S18" s="210"/>
    </row>
    <row r="19" spans="3:27" x14ac:dyDescent="0.25">
      <c r="C19" s="104" t="s">
        <v>145</v>
      </c>
      <c r="D19" s="104"/>
      <c r="E19" s="122">
        <v>2</v>
      </c>
      <c r="F19" s="122" t="s">
        <v>146</v>
      </c>
      <c r="G19" s="159">
        <v>28.08</v>
      </c>
      <c r="H19" s="122">
        <v>2</v>
      </c>
      <c r="I19" s="160">
        <f>H19*G19*E19</f>
        <v>112.32</v>
      </c>
      <c r="J19" s="104"/>
      <c r="K19" s="209"/>
      <c r="L19" s="209"/>
      <c r="M19" s="104"/>
      <c r="N19" s="210"/>
      <c r="O19" s="210"/>
      <c r="P19" s="210"/>
      <c r="Q19" s="210"/>
      <c r="R19" s="210"/>
      <c r="S19" s="210"/>
    </row>
    <row r="20" spans="3:27" x14ac:dyDescent="0.25">
      <c r="C20" s="104" t="s">
        <v>120</v>
      </c>
      <c r="D20" s="104"/>
      <c r="E20" s="122" t="s">
        <v>120</v>
      </c>
      <c r="F20" s="122" t="s">
        <v>120</v>
      </c>
      <c r="G20" s="159" t="s">
        <v>120</v>
      </c>
      <c r="H20" s="122" t="s">
        <v>120</v>
      </c>
      <c r="I20" s="166" t="s">
        <v>120</v>
      </c>
      <c r="J20" s="104"/>
      <c r="K20" s="209"/>
      <c r="L20" s="209"/>
      <c r="M20" s="104"/>
      <c r="N20" s="210"/>
      <c r="O20" s="210"/>
      <c r="P20" s="210"/>
      <c r="Q20" s="210"/>
      <c r="R20" s="210"/>
      <c r="S20" s="210"/>
    </row>
    <row r="21" spans="3:27" x14ac:dyDescent="0.25">
      <c r="C21" s="80" t="s">
        <v>121</v>
      </c>
      <c r="D21" s="80"/>
      <c r="E21" s="80"/>
      <c r="F21" s="80"/>
      <c r="G21" s="80"/>
      <c r="H21" s="164"/>
      <c r="I21" s="81">
        <f>SUM(I17:I20)</f>
        <v>1097.46</v>
      </c>
      <c r="J21" s="104"/>
      <c r="K21" s="217"/>
      <c r="L21" s="217"/>
      <c r="M21" s="104"/>
      <c r="N21" s="217"/>
      <c r="O21" s="217"/>
      <c r="P21" s="217"/>
      <c r="Q21" s="217"/>
      <c r="R21" s="217"/>
      <c r="S21" s="217"/>
      <c r="T21" s="23"/>
      <c r="U21" s="23"/>
      <c r="V21" s="23"/>
      <c r="X21" s="23"/>
      <c r="Y21" s="23"/>
      <c r="Z21" s="23"/>
      <c r="AA21" s="23"/>
    </row>
    <row r="22" spans="3:27" x14ac:dyDescent="0.25">
      <c r="C22" s="104"/>
      <c r="D22" s="104"/>
      <c r="E22" s="104"/>
      <c r="F22" s="104"/>
      <c r="G22" s="104"/>
      <c r="H22" s="104"/>
      <c r="I22" s="104"/>
      <c r="J22" s="104"/>
      <c r="K22" s="217"/>
      <c r="L22" s="217"/>
      <c r="M22" s="104"/>
      <c r="N22" s="217"/>
      <c r="O22" s="217"/>
      <c r="P22" s="217"/>
      <c r="Q22" s="217"/>
      <c r="R22" s="217"/>
      <c r="S22" s="217"/>
    </row>
    <row r="23" spans="3:27" x14ac:dyDescent="0.25">
      <c r="C23" s="104"/>
      <c r="D23" s="104"/>
      <c r="E23" s="104"/>
      <c r="F23" s="104"/>
      <c r="G23" s="104"/>
      <c r="H23" s="104"/>
      <c r="I23" s="104"/>
      <c r="J23" s="104"/>
      <c r="K23" s="106"/>
      <c r="L23" s="104"/>
      <c r="M23" s="104"/>
      <c r="N23" s="104"/>
      <c r="O23" s="104"/>
      <c r="P23" s="104"/>
      <c r="Q23" s="104"/>
      <c r="R23" s="104"/>
      <c r="S23" s="104"/>
    </row>
    <row r="24" spans="3:27" ht="15" customHeight="1" x14ac:dyDescent="0.25">
      <c r="C24" s="76" t="s">
        <v>133</v>
      </c>
      <c r="D24" s="104"/>
      <c r="E24" s="77" t="s">
        <v>111</v>
      </c>
      <c r="F24" s="77" t="s">
        <v>112</v>
      </c>
      <c r="G24" s="77" t="s">
        <v>124</v>
      </c>
      <c r="H24" s="104"/>
      <c r="I24" s="78" t="s">
        <v>70</v>
      </c>
      <c r="J24" s="104"/>
      <c r="K24" s="79" t="s">
        <v>78</v>
      </c>
      <c r="L24" s="104"/>
      <c r="M24" s="104"/>
      <c r="N24" s="79" t="s">
        <v>79</v>
      </c>
      <c r="O24" s="104"/>
      <c r="P24" s="104"/>
      <c r="Q24" s="104"/>
      <c r="R24" s="104"/>
      <c r="S24" s="104"/>
    </row>
    <row r="25" spans="3:27" x14ac:dyDescent="0.25">
      <c r="C25" s="104" t="s">
        <v>134</v>
      </c>
      <c r="D25" s="104"/>
      <c r="E25" s="122">
        <v>4</v>
      </c>
      <c r="F25" s="122" t="s">
        <v>126</v>
      </c>
      <c r="G25" s="159">
        <v>100</v>
      </c>
      <c r="H25" s="104"/>
      <c r="I25" s="160">
        <f>G25*E25</f>
        <v>400</v>
      </c>
      <c r="J25" s="104"/>
      <c r="K25" s="209"/>
      <c r="L25" s="209"/>
      <c r="M25" s="104"/>
      <c r="N25" s="210"/>
      <c r="O25" s="210"/>
      <c r="P25" s="210"/>
      <c r="Q25" s="210"/>
      <c r="R25" s="210"/>
      <c r="S25" s="210"/>
    </row>
    <row r="26" spans="3:27" x14ac:dyDescent="0.25">
      <c r="C26" s="104" t="s">
        <v>135</v>
      </c>
      <c r="D26" s="104"/>
      <c r="E26" s="122">
        <v>1</v>
      </c>
      <c r="F26" s="122" t="s">
        <v>128</v>
      </c>
      <c r="G26" s="159">
        <v>50</v>
      </c>
      <c r="H26" s="104"/>
      <c r="I26" s="160">
        <f>G26*E26</f>
        <v>50</v>
      </c>
      <c r="J26" s="104"/>
      <c r="K26" s="209"/>
      <c r="L26" s="209"/>
      <c r="M26" s="104"/>
      <c r="N26" s="210"/>
      <c r="O26" s="210"/>
      <c r="P26" s="210"/>
      <c r="Q26" s="210"/>
      <c r="R26" s="210"/>
      <c r="S26" s="210"/>
    </row>
    <row r="27" spans="3:27" x14ac:dyDescent="0.25">
      <c r="C27" s="104" t="s">
        <v>136</v>
      </c>
      <c r="D27" s="104"/>
      <c r="E27" s="122">
        <v>3</v>
      </c>
      <c r="F27" s="122" t="s">
        <v>130</v>
      </c>
      <c r="G27" s="159">
        <v>150</v>
      </c>
      <c r="H27" s="104"/>
      <c r="I27" s="160">
        <f>G27*E27</f>
        <v>450</v>
      </c>
      <c r="J27" s="104"/>
      <c r="K27" s="209"/>
      <c r="L27" s="209"/>
      <c r="M27" s="104"/>
      <c r="N27" s="210"/>
      <c r="O27" s="210"/>
      <c r="P27" s="210"/>
      <c r="Q27" s="210"/>
      <c r="R27" s="210"/>
      <c r="S27" s="210"/>
    </row>
    <row r="28" spans="3:27" x14ac:dyDescent="0.25">
      <c r="C28" s="104" t="s">
        <v>137</v>
      </c>
      <c r="D28" s="104"/>
      <c r="E28" s="122">
        <v>20</v>
      </c>
      <c r="F28" s="122" t="s">
        <v>132</v>
      </c>
      <c r="G28" s="159">
        <v>200</v>
      </c>
      <c r="H28" s="104"/>
      <c r="I28" s="160">
        <f>G28*E28</f>
        <v>4000</v>
      </c>
      <c r="J28" s="104"/>
      <c r="K28" s="209"/>
      <c r="L28" s="209"/>
      <c r="M28" s="104"/>
      <c r="N28" s="210"/>
      <c r="O28" s="210"/>
      <c r="P28" s="210"/>
      <c r="Q28" s="210"/>
      <c r="R28" s="210"/>
      <c r="S28" s="210"/>
    </row>
    <row r="29" spans="3:27" x14ac:dyDescent="0.25">
      <c r="C29" s="104" t="s">
        <v>120</v>
      </c>
      <c r="D29" s="105"/>
      <c r="E29" s="122" t="s">
        <v>120</v>
      </c>
      <c r="F29" s="122" t="s">
        <v>120</v>
      </c>
      <c r="G29" s="122" t="s">
        <v>120</v>
      </c>
      <c r="H29" s="105"/>
      <c r="I29" s="163" t="s">
        <v>120</v>
      </c>
      <c r="J29" s="104"/>
      <c r="K29" s="209"/>
      <c r="L29" s="209"/>
      <c r="M29" s="104"/>
      <c r="N29" s="210"/>
      <c r="O29" s="210"/>
      <c r="P29" s="210"/>
      <c r="Q29" s="210"/>
      <c r="R29" s="210"/>
      <c r="S29" s="210"/>
    </row>
    <row r="30" spans="3:27" x14ac:dyDescent="0.25">
      <c r="C30" s="80" t="s">
        <v>121</v>
      </c>
      <c r="D30" s="80"/>
      <c r="E30" s="80"/>
      <c r="F30" s="80"/>
      <c r="G30" s="80"/>
      <c r="H30" s="80"/>
      <c r="I30" s="81">
        <f>SUM(I25:I29)</f>
        <v>4900</v>
      </c>
      <c r="J30" s="104"/>
      <c r="K30" s="217"/>
      <c r="L30" s="217"/>
      <c r="M30" s="104"/>
      <c r="N30" s="217"/>
      <c r="O30" s="217"/>
      <c r="P30" s="217"/>
      <c r="Q30" s="217"/>
      <c r="R30" s="217"/>
      <c r="S30" s="217"/>
    </row>
    <row r="31" spans="3:27" x14ac:dyDescent="0.25">
      <c r="C31" s="104"/>
      <c r="D31" s="104"/>
      <c r="E31" s="104"/>
      <c r="F31" s="104"/>
      <c r="G31" s="104"/>
      <c r="H31" s="104"/>
      <c r="I31" s="104"/>
      <c r="J31" s="104"/>
      <c r="K31" s="106"/>
      <c r="L31" s="104"/>
      <c r="M31" s="104"/>
      <c r="N31" s="104"/>
      <c r="O31" s="104"/>
      <c r="P31" s="104"/>
      <c r="Q31" s="104"/>
      <c r="R31" s="104"/>
      <c r="S31" s="104"/>
    </row>
    <row r="32" spans="3:27" x14ac:dyDescent="0.25">
      <c r="C32" s="104"/>
      <c r="D32" s="104"/>
      <c r="E32" s="104"/>
      <c r="F32" s="104"/>
      <c r="G32" s="104"/>
      <c r="H32" s="104"/>
      <c r="I32" s="104"/>
      <c r="J32" s="104"/>
      <c r="K32" s="106"/>
      <c r="L32" s="35"/>
      <c r="M32" s="104"/>
      <c r="N32" s="104"/>
      <c r="O32" s="104"/>
      <c r="P32" s="104"/>
      <c r="Q32" s="104"/>
      <c r="R32" s="104"/>
      <c r="S32" s="104"/>
    </row>
    <row r="33" spans="1:27" s="13" customFormat="1" ht="17.399999999999999" x14ac:dyDescent="0.3">
      <c r="B33" s="13" t="s">
        <v>138</v>
      </c>
      <c r="C33" s="44"/>
      <c r="D33" s="44"/>
      <c r="E33" s="44"/>
      <c r="F33" s="44"/>
      <c r="G33" s="82"/>
      <c r="H33" s="82"/>
      <c r="I33" s="82"/>
      <c r="J33" s="44"/>
      <c r="K33" s="45"/>
      <c r="L33" s="44"/>
      <c r="M33" s="44"/>
      <c r="N33" s="44"/>
      <c r="O33" s="44"/>
      <c r="P33" s="44"/>
      <c r="Q33" s="44"/>
      <c r="R33" s="44"/>
      <c r="S33" s="44"/>
    </row>
    <row r="34" spans="1:27" x14ac:dyDescent="0.25">
      <c r="C34" s="106"/>
      <c r="D34" s="106"/>
      <c r="E34" s="106"/>
      <c r="F34" s="106"/>
      <c r="G34" s="106"/>
      <c r="H34" s="106"/>
      <c r="I34" s="167"/>
      <c r="J34" s="104"/>
      <c r="K34" s="106"/>
      <c r="L34" s="104"/>
      <c r="M34" s="104"/>
      <c r="N34" s="104"/>
      <c r="O34" s="104"/>
      <c r="P34" s="104"/>
      <c r="Q34" s="104"/>
      <c r="R34" s="104"/>
      <c r="S34" s="104"/>
    </row>
    <row r="35" spans="1:27" x14ac:dyDescent="0.25">
      <c r="C35" s="104"/>
      <c r="D35" s="104"/>
      <c r="E35" s="104"/>
      <c r="F35" s="104"/>
      <c r="G35" s="104"/>
      <c r="H35" s="104"/>
      <c r="I35" s="104"/>
      <c r="J35" s="104"/>
      <c r="K35" s="106"/>
      <c r="L35" s="104"/>
      <c r="M35" s="104"/>
      <c r="N35" s="104"/>
      <c r="O35" s="104"/>
      <c r="P35" s="104"/>
      <c r="Q35" s="104"/>
      <c r="R35" s="104"/>
      <c r="S35" s="104"/>
    </row>
    <row r="36" spans="1:27" x14ac:dyDescent="0.25">
      <c r="A36" s="20"/>
      <c r="C36" s="76" t="s">
        <v>140</v>
      </c>
      <c r="D36" s="104"/>
      <c r="E36" s="77" t="s">
        <v>111</v>
      </c>
      <c r="F36" s="77" t="s">
        <v>112</v>
      </c>
      <c r="G36" s="77" t="s">
        <v>113</v>
      </c>
      <c r="H36" s="77" t="s">
        <v>114</v>
      </c>
      <c r="I36" s="78" t="s">
        <v>70</v>
      </c>
      <c r="J36" s="104"/>
      <c r="K36" s="79" t="s">
        <v>78</v>
      </c>
      <c r="L36" s="104"/>
      <c r="M36" s="104"/>
      <c r="N36" s="79" t="s">
        <v>79</v>
      </c>
      <c r="O36" s="104"/>
      <c r="P36" s="104"/>
      <c r="Q36" s="104"/>
      <c r="R36" s="104"/>
      <c r="S36" s="104"/>
      <c r="T36" s="20"/>
      <c r="U36" s="20"/>
      <c r="V36" s="20"/>
      <c r="W36" s="20"/>
    </row>
    <row r="37" spans="1:27" x14ac:dyDescent="0.25">
      <c r="C37" s="104" t="s">
        <v>141</v>
      </c>
      <c r="D37" s="104"/>
      <c r="E37" s="122">
        <v>1</v>
      </c>
      <c r="F37" s="122" t="s">
        <v>142</v>
      </c>
      <c r="G37" s="159">
        <v>143.44</v>
      </c>
      <c r="H37" s="122">
        <v>1.5</v>
      </c>
      <c r="I37" s="160">
        <f>H37*G37*E37</f>
        <v>215.16</v>
      </c>
      <c r="J37" s="104"/>
      <c r="K37" s="209"/>
      <c r="L37" s="209"/>
      <c r="M37" s="104"/>
      <c r="N37" s="210"/>
      <c r="O37" s="210"/>
      <c r="P37" s="210"/>
      <c r="Q37" s="210"/>
      <c r="R37" s="210"/>
      <c r="S37" s="210"/>
    </row>
    <row r="38" spans="1:27" x14ac:dyDescent="0.25">
      <c r="C38" s="104" t="s">
        <v>143</v>
      </c>
      <c r="D38" s="104"/>
      <c r="E38" s="122">
        <v>1</v>
      </c>
      <c r="F38" s="122" t="s">
        <v>144</v>
      </c>
      <c r="G38" s="159">
        <v>384.99</v>
      </c>
      <c r="H38" s="122">
        <v>2</v>
      </c>
      <c r="I38" s="160">
        <f>H38*G38*E38</f>
        <v>769.98</v>
      </c>
      <c r="J38" s="104"/>
      <c r="K38" s="209"/>
      <c r="L38" s="209"/>
      <c r="M38" s="104"/>
      <c r="N38" s="210"/>
      <c r="O38" s="210"/>
      <c r="P38" s="210"/>
      <c r="Q38" s="210"/>
      <c r="R38" s="210"/>
      <c r="S38" s="210"/>
    </row>
    <row r="39" spans="1:27" x14ac:dyDescent="0.25">
      <c r="C39" s="104" t="s">
        <v>145</v>
      </c>
      <c r="D39" s="104"/>
      <c r="E39" s="122">
        <v>2</v>
      </c>
      <c r="F39" s="122" t="s">
        <v>146</v>
      </c>
      <c r="G39" s="159">
        <v>28.08</v>
      </c>
      <c r="H39" s="122">
        <v>2</v>
      </c>
      <c r="I39" s="160">
        <f>H39*G39*E39</f>
        <v>112.32</v>
      </c>
      <c r="J39" s="104"/>
      <c r="K39" s="209"/>
      <c r="L39" s="209"/>
      <c r="M39" s="104"/>
      <c r="N39" s="210"/>
      <c r="O39" s="210"/>
      <c r="P39" s="210"/>
      <c r="Q39" s="210"/>
      <c r="R39" s="210"/>
      <c r="S39" s="210"/>
    </row>
    <row r="40" spans="1:27" x14ac:dyDescent="0.25">
      <c r="C40" s="104" t="s">
        <v>120</v>
      </c>
      <c r="D40" s="104"/>
      <c r="E40" s="122" t="s">
        <v>120</v>
      </c>
      <c r="F40" s="122" t="s">
        <v>120</v>
      </c>
      <c r="G40" s="159" t="s">
        <v>120</v>
      </c>
      <c r="H40" s="122" t="s">
        <v>120</v>
      </c>
      <c r="I40" s="166" t="s">
        <v>120</v>
      </c>
      <c r="J40" s="104"/>
      <c r="K40" s="209"/>
      <c r="L40" s="209"/>
      <c r="M40" s="104"/>
      <c r="N40" s="210"/>
      <c r="O40" s="210"/>
      <c r="P40" s="210"/>
      <c r="Q40" s="210"/>
      <c r="R40" s="210"/>
      <c r="S40" s="210"/>
    </row>
    <row r="41" spans="1:27" x14ac:dyDescent="0.25">
      <c r="C41" s="80" t="s">
        <v>121</v>
      </c>
      <c r="D41" s="80"/>
      <c r="E41" s="80"/>
      <c r="F41" s="80"/>
      <c r="G41" s="80"/>
      <c r="H41" s="164"/>
      <c r="I41" s="81">
        <f>SUM(I37:I40)</f>
        <v>1097.46</v>
      </c>
      <c r="J41" s="104"/>
      <c r="K41" s="217"/>
      <c r="L41" s="217"/>
      <c r="M41" s="104"/>
      <c r="N41" s="217"/>
      <c r="O41" s="217"/>
      <c r="P41" s="217"/>
      <c r="Q41" s="217"/>
      <c r="R41" s="217"/>
      <c r="S41" s="217"/>
      <c r="T41" s="23"/>
      <c r="U41" s="23"/>
      <c r="V41" s="23"/>
      <c r="X41" s="23"/>
      <c r="Y41" s="23"/>
      <c r="Z41" s="23"/>
      <c r="AA41" s="23"/>
    </row>
    <row r="42" spans="1:27" x14ac:dyDescent="0.25">
      <c r="C42" s="104"/>
      <c r="D42" s="104"/>
      <c r="E42" s="104"/>
      <c r="F42" s="104"/>
      <c r="G42" s="104"/>
      <c r="H42" s="104"/>
      <c r="I42" s="104"/>
      <c r="J42" s="104"/>
      <c r="K42" s="217"/>
      <c r="L42" s="217"/>
      <c r="M42" s="104"/>
      <c r="N42" s="217"/>
      <c r="O42" s="217"/>
      <c r="P42" s="217"/>
      <c r="Q42" s="217"/>
      <c r="R42" s="217"/>
      <c r="S42" s="217"/>
    </row>
    <row r="43" spans="1:27" x14ac:dyDescent="0.25">
      <c r="C43" s="104"/>
      <c r="D43" s="104"/>
      <c r="E43" s="104"/>
      <c r="F43" s="104"/>
      <c r="G43" s="104"/>
      <c r="H43" s="104"/>
      <c r="I43" s="104"/>
      <c r="J43" s="104"/>
      <c r="K43" s="106"/>
      <c r="L43" s="104"/>
      <c r="M43" s="104"/>
      <c r="N43" s="104"/>
      <c r="O43" s="104"/>
      <c r="P43" s="104"/>
      <c r="Q43" s="104"/>
      <c r="R43" s="104"/>
      <c r="S43" s="104"/>
    </row>
    <row r="44" spans="1:27" ht="15" customHeight="1" x14ac:dyDescent="0.25">
      <c r="C44" s="76" t="s">
        <v>133</v>
      </c>
      <c r="D44" s="104"/>
      <c r="E44" s="77" t="s">
        <v>111</v>
      </c>
      <c r="F44" s="77" t="s">
        <v>112</v>
      </c>
      <c r="G44" s="77" t="s">
        <v>124</v>
      </c>
      <c r="H44" s="104"/>
      <c r="I44" s="78" t="s">
        <v>70</v>
      </c>
      <c r="J44" s="104"/>
      <c r="K44" s="79" t="s">
        <v>78</v>
      </c>
      <c r="L44" s="104"/>
      <c r="M44" s="104"/>
      <c r="N44" s="79" t="s">
        <v>79</v>
      </c>
      <c r="O44" s="104"/>
      <c r="P44" s="104"/>
      <c r="Q44" s="104"/>
      <c r="R44" s="104"/>
      <c r="S44" s="104"/>
    </row>
    <row r="45" spans="1:27" x14ac:dyDescent="0.25">
      <c r="C45" s="104" t="s">
        <v>134</v>
      </c>
      <c r="D45" s="104"/>
      <c r="E45" s="122">
        <v>4</v>
      </c>
      <c r="F45" s="122" t="s">
        <v>126</v>
      </c>
      <c r="G45" s="159">
        <v>100</v>
      </c>
      <c r="H45" s="104"/>
      <c r="I45" s="160">
        <f>G45*E45</f>
        <v>400</v>
      </c>
      <c r="J45" s="104"/>
      <c r="K45" s="209"/>
      <c r="L45" s="209"/>
      <c r="M45" s="104"/>
      <c r="N45" s="210"/>
      <c r="O45" s="210"/>
      <c r="P45" s="210"/>
      <c r="Q45" s="210"/>
      <c r="R45" s="210"/>
      <c r="S45" s="210"/>
    </row>
    <row r="46" spans="1:27" x14ac:dyDescent="0.25">
      <c r="C46" s="104" t="s">
        <v>135</v>
      </c>
      <c r="D46" s="104"/>
      <c r="E46" s="122">
        <v>1</v>
      </c>
      <c r="F46" s="122" t="s">
        <v>128</v>
      </c>
      <c r="G46" s="159">
        <v>50</v>
      </c>
      <c r="H46" s="104"/>
      <c r="I46" s="160">
        <f>G46*E46</f>
        <v>50</v>
      </c>
      <c r="J46" s="104"/>
      <c r="K46" s="209"/>
      <c r="L46" s="209"/>
      <c r="M46" s="104"/>
      <c r="N46" s="210"/>
      <c r="O46" s="210"/>
      <c r="P46" s="210"/>
      <c r="Q46" s="210"/>
      <c r="R46" s="210"/>
      <c r="S46" s="210"/>
    </row>
    <row r="47" spans="1:27" x14ac:dyDescent="0.25">
      <c r="C47" s="104" t="s">
        <v>136</v>
      </c>
      <c r="D47" s="104"/>
      <c r="E47" s="122">
        <v>3</v>
      </c>
      <c r="F47" s="122" t="s">
        <v>130</v>
      </c>
      <c r="G47" s="159">
        <v>150</v>
      </c>
      <c r="H47" s="104"/>
      <c r="I47" s="160">
        <f>G47*E47</f>
        <v>450</v>
      </c>
      <c r="J47" s="104"/>
      <c r="K47" s="209"/>
      <c r="L47" s="209"/>
      <c r="M47" s="104"/>
      <c r="N47" s="210"/>
      <c r="O47" s="210"/>
      <c r="P47" s="210"/>
      <c r="Q47" s="210"/>
      <c r="R47" s="210"/>
      <c r="S47" s="210"/>
    </row>
    <row r="48" spans="1:27" x14ac:dyDescent="0.25">
      <c r="C48" s="104" t="s">
        <v>137</v>
      </c>
      <c r="D48" s="104"/>
      <c r="E48" s="122">
        <v>6</v>
      </c>
      <c r="F48" s="122" t="s">
        <v>132</v>
      </c>
      <c r="G48" s="159">
        <v>200</v>
      </c>
      <c r="H48" s="104"/>
      <c r="I48" s="160">
        <f>G48*E48</f>
        <v>1200</v>
      </c>
      <c r="J48" s="104"/>
      <c r="K48" s="209"/>
      <c r="L48" s="209"/>
      <c r="M48" s="104"/>
      <c r="N48" s="210"/>
      <c r="O48" s="210"/>
      <c r="P48" s="210"/>
      <c r="Q48" s="210"/>
      <c r="R48" s="210"/>
      <c r="S48" s="210"/>
    </row>
    <row r="49" spans="3:19" x14ac:dyDescent="0.25">
      <c r="C49" s="104" t="s">
        <v>120</v>
      </c>
      <c r="D49" s="105"/>
      <c r="E49" s="122" t="s">
        <v>120</v>
      </c>
      <c r="F49" s="122" t="s">
        <v>120</v>
      </c>
      <c r="G49" s="122" t="s">
        <v>120</v>
      </c>
      <c r="H49" s="105"/>
      <c r="I49" s="163" t="s">
        <v>120</v>
      </c>
      <c r="J49" s="104"/>
      <c r="K49" s="209"/>
      <c r="L49" s="209"/>
      <c r="M49" s="104"/>
      <c r="N49" s="210"/>
      <c r="O49" s="210"/>
      <c r="P49" s="210"/>
      <c r="Q49" s="210"/>
      <c r="R49" s="210"/>
      <c r="S49" s="210"/>
    </row>
    <row r="50" spans="3:19" x14ac:dyDescent="0.25">
      <c r="C50" s="80" t="s">
        <v>121</v>
      </c>
      <c r="D50" s="80"/>
      <c r="E50" s="80"/>
      <c r="F50" s="80"/>
      <c r="G50" s="80"/>
      <c r="H50" s="80"/>
      <c r="I50" s="81">
        <f>SUM(I45:I49)</f>
        <v>2100</v>
      </c>
      <c r="J50" s="104"/>
      <c r="K50" s="217"/>
      <c r="L50" s="217"/>
      <c r="M50" s="104"/>
      <c r="N50" s="217"/>
      <c r="O50" s="217"/>
      <c r="P50" s="217"/>
      <c r="Q50" s="217"/>
      <c r="R50" s="217"/>
      <c r="S50" s="217"/>
    </row>
  </sheetData>
  <mergeCells count="49">
    <mergeCell ref="K49:L49"/>
    <mergeCell ref="N49:S49"/>
    <mergeCell ref="K28:L28"/>
    <mergeCell ref="N28:S28"/>
    <mergeCell ref="K29:L29"/>
    <mergeCell ref="N29:S29"/>
    <mergeCell ref="K30:L30"/>
    <mergeCell ref="N30:S30"/>
    <mergeCell ref="K42:L42"/>
    <mergeCell ref="N42:S42"/>
    <mergeCell ref="K47:L47"/>
    <mergeCell ref="N47:S47"/>
    <mergeCell ref="K48:L48"/>
    <mergeCell ref="N48:S48"/>
    <mergeCell ref="K50:L50"/>
    <mergeCell ref="N50:S50"/>
    <mergeCell ref="K39:L39"/>
    <mergeCell ref="N39:S39"/>
    <mergeCell ref="K37:L37"/>
    <mergeCell ref="N37:S37"/>
    <mergeCell ref="K38:L38"/>
    <mergeCell ref="N38:S38"/>
    <mergeCell ref="K40:L40"/>
    <mergeCell ref="N40:S40"/>
    <mergeCell ref="K45:L45"/>
    <mergeCell ref="N45:S45"/>
    <mergeCell ref="K46:L46"/>
    <mergeCell ref="N46:S46"/>
    <mergeCell ref="K41:L41"/>
    <mergeCell ref="N41:S41"/>
    <mergeCell ref="A1:XFD1"/>
    <mergeCell ref="K17:L17"/>
    <mergeCell ref="N17:S17"/>
    <mergeCell ref="K18:L18"/>
    <mergeCell ref="N18:S18"/>
    <mergeCell ref="K19:L19"/>
    <mergeCell ref="N19:S19"/>
    <mergeCell ref="K20:L20"/>
    <mergeCell ref="N20:S20"/>
    <mergeCell ref="K21:L21"/>
    <mergeCell ref="N21:S21"/>
    <mergeCell ref="K22:L22"/>
    <mergeCell ref="N22:S22"/>
    <mergeCell ref="K27:L27"/>
    <mergeCell ref="N27:S27"/>
    <mergeCell ref="K25:L25"/>
    <mergeCell ref="N25:S25"/>
    <mergeCell ref="K26:L26"/>
    <mergeCell ref="N26:S26"/>
  </mergeCells>
  <conditionalFormatting sqref="I167">
    <cfRule type="cellIs" dxfId="7" priority="11" operator="lessThan">
      <formula>0</formula>
    </cfRule>
    <cfRule type="cellIs" dxfId="6" priority="12" operator="greaterThan">
      <formula>0</formula>
    </cfRule>
  </conditionalFormatting>
  <conditionalFormatting sqref="I10">
    <cfRule type="cellIs" dxfId="5" priority="3" operator="lessThan">
      <formula>0</formula>
    </cfRule>
    <cfRule type="cellIs" dxfId="4" priority="4" operator="greaterThan">
      <formula>0</formula>
    </cfRule>
  </conditionalFormatting>
  <dataValidations count="4">
    <dataValidation allowBlank="1" showInputMessage="1" showErrorMessage="1" promptTitle="Omkostningsdifference" prompt="Et delresultat i analysen på baggrund af de forudgående estimater af omkostninger til hhv. sundhedsteknologi og bedste alternativ(er)." sqref="I10" xr:uid="{A7E6C428-D341-4257-8251-2BC44735C02B}"/>
    <dataValidation allowBlank="1" showInputMessage="1" showErrorMessage="1" promptTitle="Summeret omkostningsestimat" prompt="Denne celle skal samle alle delsumme/omkostninger forbundet med ibrugtagning af bedste eksisterende alternativ(er)." sqref="I8" xr:uid="{D5C71503-B0D7-4902-BF3A-04364AC3AD39}"/>
    <dataValidation allowBlank="1" showInputMessage="1" showErrorMessage="1" promptTitle="Summeret omkostningsestimat" prompt="Denne celle skal samle alle delsumme/omkostninger forbundet med ibrugtagning af sundhedsteknologien." sqref="I6:I7" xr:uid="{13A7F4C0-0F3C-47DF-B657-8E9CF42F776E}"/>
    <dataValidation type="list" allowBlank="1" showInputMessage="1" showErrorMessage="1" sqref="J4" xr:uid="{E54A74B5-3A49-45F9-9D93-F05B1963D1B7}">
      <formula1>$Z$2:$Z$3</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4A703-1FF8-4142-976B-46902DE19AAE}">
  <sheetPr>
    <tabColor rgb="FFCD0544"/>
  </sheetPr>
  <dimension ref="A1:AA69"/>
  <sheetViews>
    <sheetView showGridLines="0" zoomScaleNormal="100" workbookViewId="0">
      <pane ySplit="1" topLeftCell="A2" activePane="bottomLeft" state="frozen"/>
      <selection activeCell="E34" sqref="E34"/>
      <selection pane="bottomLeft" activeCell="I11" sqref="I11"/>
    </sheetView>
  </sheetViews>
  <sheetFormatPr defaultColWidth="8.88671875" defaultRowHeight="13.8" x14ac:dyDescent="0.25"/>
  <cols>
    <col min="1" max="1" width="8.88671875" style="2"/>
    <col min="2" max="2" width="13" style="2" customWidth="1"/>
    <col min="3" max="3" width="12.109375" style="2" customWidth="1"/>
    <col min="4" max="4" width="10.88671875" style="2" customWidth="1"/>
    <col min="5" max="5" width="10.109375" style="2" customWidth="1"/>
    <col min="6" max="6" width="8.88671875" style="2"/>
    <col min="7" max="7" width="10.88671875" style="2" bestFit="1" customWidth="1"/>
    <col min="8" max="8" width="10.44140625" style="2" bestFit="1" customWidth="1"/>
    <col min="9" max="9" width="15.88671875" style="2" bestFit="1" customWidth="1"/>
    <col min="10" max="10" width="8.88671875" style="2"/>
    <col min="11" max="11" width="8.88671875" style="19"/>
    <col min="12" max="16384" width="8.88671875" style="2"/>
  </cols>
  <sheetData>
    <row r="1" spans="1:26" s="177" customFormat="1" ht="89.25" customHeight="1" x14ac:dyDescent="0.3">
      <c r="A1" s="177" t="s">
        <v>147</v>
      </c>
    </row>
    <row r="2" spans="1:26" x14ac:dyDescent="0.25">
      <c r="T2" s="7"/>
      <c r="U2" s="7"/>
      <c r="V2" s="7"/>
      <c r="W2" s="7"/>
      <c r="X2" s="7"/>
      <c r="Y2" s="7"/>
      <c r="Z2" s="7" t="s">
        <v>103</v>
      </c>
    </row>
    <row r="3" spans="1:26" ht="14.4" x14ac:dyDescent="0.3">
      <c r="K3"/>
      <c r="L3"/>
      <c r="M3"/>
      <c r="T3" s="7"/>
      <c r="U3" s="7"/>
      <c r="V3" s="7"/>
      <c r="W3" s="7"/>
      <c r="X3" s="7"/>
      <c r="Y3" s="7"/>
      <c r="Z3" s="7" t="s">
        <v>104</v>
      </c>
    </row>
    <row r="4" spans="1:26" ht="18" x14ac:dyDescent="0.35">
      <c r="B4" s="24" t="s">
        <v>105</v>
      </c>
      <c r="C4" s="100"/>
      <c r="D4" s="100"/>
      <c r="E4" s="100"/>
      <c r="F4" s="100"/>
      <c r="G4" s="100"/>
      <c r="H4" s="100"/>
      <c r="I4" s="100"/>
      <c r="J4" s="102" t="s">
        <v>103</v>
      </c>
      <c r="K4"/>
      <c r="L4" s="103" t="s">
        <v>106</v>
      </c>
      <c r="M4"/>
      <c r="O4"/>
      <c r="Q4"/>
      <c r="T4" s="7"/>
      <c r="U4" s="7"/>
      <c r="V4" s="7"/>
      <c r="W4" s="7"/>
      <c r="X4" s="7"/>
      <c r="Y4" s="7"/>
      <c r="Z4" s="7"/>
    </row>
    <row r="6" spans="1:26" ht="17.399999999999999" x14ac:dyDescent="0.3">
      <c r="B6" s="24" t="s">
        <v>107</v>
      </c>
      <c r="C6" s="24"/>
      <c r="D6" s="24"/>
      <c r="E6" s="24"/>
      <c r="F6" s="24"/>
      <c r="G6" s="24"/>
      <c r="H6" s="24"/>
      <c r="I6" s="25">
        <f>$I$21+$I$30+$I$39</f>
        <v>14205.720000000001</v>
      </c>
      <c r="M6" s="26"/>
      <c r="N6" s="26"/>
      <c r="O6" s="26"/>
      <c r="P6" s="26"/>
    </row>
    <row r="7" spans="1:26" ht="17.399999999999999" x14ac:dyDescent="0.3">
      <c r="B7" s="21"/>
      <c r="C7" s="27"/>
      <c r="D7" s="27"/>
      <c r="E7" s="27"/>
      <c r="F7" s="27"/>
      <c r="G7" s="27"/>
      <c r="H7" s="27"/>
      <c r="I7" s="28"/>
      <c r="M7" s="26"/>
      <c r="N7" s="26"/>
      <c r="O7" s="26"/>
      <c r="P7" s="26"/>
    </row>
    <row r="8" spans="1:26" ht="17.399999999999999" x14ac:dyDescent="0.3">
      <c r="B8" s="24" t="s">
        <v>108</v>
      </c>
      <c r="C8" s="24"/>
      <c r="D8" s="24"/>
      <c r="E8" s="24"/>
      <c r="F8" s="24"/>
      <c r="G8" s="24"/>
      <c r="H8" s="24"/>
      <c r="I8" s="25">
        <f>$I$51+$I$60+$I$69</f>
        <v>17395.75</v>
      </c>
      <c r="M8" s="26"/>
    </row>
    <row r="9" spans="1:26" x14ac:dyDescent="0.25">
      <c r="B9" s="29"/>
      <c r="C9" s="29"/>
      <c r="D9" s="29"/>
      <c r="E9" s="29"/>
      <c r="F9" s="29"/>
      <c r="G9" s="29"/>
      <c r="H9" s="29"/>
    </row>
    <row r="10" spans="1:26" ht="17.399999999999999" x14ac:dyDescent="0.3">
      <c r="B10" s="24" t="s">
        <v>73</v>
      </c>
      <c r="C10" s="24"/>
      <c r="D10" s="24"/>
      <c r="E10" s="24"/>
      <c r="F10" s="24"/>
      <c r="G10" s="24"/>
      <c r="H10" s="24"/>
      <c r="I10" s="25">
        <f>$I$6-$I$8</f>
        <v>-3190.0299999999988</v>
      </c>
    </row>
    <row r="13" spans="1:26" s="13" customFormat="1" ht="17.399999999999999" x14ac:dyDescent="0.3">
      <c r="B13" s="13" t="s">
        <v>109</v>
      </c>
      <c r="K13" s="40"/>
    </row>
    <row r="16" spans="1:26" x14ac:dyDescent="0.25">
      <c r="A16" s="20"/>
      <c r="C16" s="76" t="s">
        <v>110</v>
      </c>
      <c r="D16" s="104"/>
      <c r="E16" s="77" t="s">
        <v>111</v>
      </c>
      <c r="F16" s="77" t="s">
        <v>112</v>
      </c>
      <c r="G16" s="77" t="s">
        <v>113</v>
      </c>
      <c r="H16" s="77" t="s">
        <v>114</v>
      </c>
      <c r="I16" s="78" t="s">
        <v>70</v>
      </c>
      <c r="J16" s="104"/>
      <c r="K16" s="79" t="s">
        <v>78</v>
      </c>
      <c r="L16" s="104"/>
      <c r="M16" s="104"/>
      <c r="N16" s="79" t="s">
        <v>79</v>
      </c>
      <c r="O16" s="104"/>
      <c r="P16" s="104"/>
      <c r="Q16" s="104"/>
      <c r="R16" s="104"/>
      <c r="S16" s="104"/>
      <c r="T16" s="20"/>
      <c r="U16" s="20"/>
      <c r="V16" s="20"/>
      <c r="W16" s="20"/>
    </row>
    <row r="17" spans="3:27" x14ac:dyDescent="0.25">
      <c r="C17" s="104" t="s">
        <v>148</v>
      </c>
      <c r="D17" s="104"/>
      <c r="E17" s="122">
        <v>4</v>
      </c>
      <c r="F17" s="122" t="s">
        <v>116</v>
      </c>
      <c r="G17" s="159">
        <v>603</v>
      </c>
      <c r="H17" s="122">
        <v>1.5</v>
      </c>
      <c r="I17" s="160">
        <f>H17*G17*E17</f>
        <v>3618</v>
      </c>
      <c r="J17" s="104"/>
      <c r="K17" s="209"/>
      <c r="L17" s="209"/>
      <c r="M17" s="104"/>
      <c r="N17" s="210"/>
      <c r="O17" s="210"/>
      <c r="P17" s="210"/>
      <c r="Q17" s="210"/>
      <c r="R17" s="210"/>
      <c r="S17" s="210"/>
    </row>
    <row r="18" spans="3:27" x14ac:dyDescent="0.25">
      <c r="C18" s="104" t="s">
        <v>149</v>
      </c>
      <c r="D18" s="104"/>
      <c r="E18" s="122">
        <v>2</v>
      </c>
      <c r="F18" s="122" t="s">
        <v>116</v>
      </c>
      <c r="G18" s="159">
        <v>364</v>
      </c>
      <c r="H18" s="122">
        <v>2</v>
      </c>
      <c r="I18" s="160">
        <f>H18*G18*E18</f>
        <v>1456</v>
      </c>
      <c r="J18" s="104"/>
      <c r="K18" s="209"/>
      <c r="L18" s="209"/>
      <c r="M18" s="104"/>
      <c r="N18" s="210"/>
      <c r="O18" s="210"/>
      <c r="P18" s="210"/>
      <c r="Q18" s="210"/>
      <c r="R18" s="210"/>
      <c r="S18" s="210"/>
    </row>
    <row r="19" spans="3:27" x14ac:dyDescent="0.25">
      <c r="C19" s="104" t="s">
        <v>150</v>
      </c>
      <c r="D19" s="104"/>
      <c r="E19" s="122">
        <v>2</v>
      </c>
      <c r="F19" s="122" t="s">
        <v>116</v>
      </c>
      <c r="G19" s="159">
        <v>366</v>
      </c>
      <c r="H19" s="122">
        <v>2</v>
      </c>
      <c r="I19" s="160">
        <f>H19*G19*E19</f>
        <v>1464</v>
      </c>
      <c r="J19" s="104"/>
      <c r="K19" s="209"/>
      <c r="L19" s="209"/>
      <c r="M19" s="104"/>
      <c r="N19" s="210"/>
      <c r="O19" s="210"/>
      <c r="P19" s="210"/>
      <c r="Q19" s="210"/>
      <c r="R19" s="210"/>
      <c r="S19" s="210"/>
    </row>
    <row r="20" spans="3:27" x14ac:dyDescent="0.25">
      <c r="C20" s="104" t="s">
        <v>120</v>
      </c>
      <c r="D20" s="104"/>
      <c r="E20" s="122">
        <v>1</v>
      </c>
      <c r="F20" s="122" t="s">
        <v>116</v>
      </c>
      <c r="G20" s="159">
        <v>384</v>
      </c>
      <c r="H20" s="122">
        <v>0.33</v>
      </c>
      <c r="I20" s="160">
        <f>H20*G20*E20</f>
        <v>126.72</v>
      </c>
      <c r="J20" s="104"/>
      <c r="K20" s="209"/>
      <c r="L20" s="209"/>
      <c r="M20" s="104"/>
      <c r="N20" s="210"/>
      <c r="O20" s="210"/>
      <c r="P20" s="210"/>
      <c r="Q20" s="210"/>
      <c r="R20" s="210"/>
      <c r="S20" s="210"/>
    </row>
    <row r="21" spans="3:27" x14ac:dyDescent="0.25">
      <c r="C21" s="80" t="s">
        <v>121</v>
      </c>
      <c r="D21" s="80"/>
      <c r="E21" s="80"/>
      <c r="F21" s="80"/>
      <c r="G21" s="80"/>
      <c r="H21" s="164"/>
      <c r="I21" s="81">
        <f>SUM(I17:I20)</f>
        <v>6664.72</v>
      </c>
      <c r="J21" s="104"/>
      <c r="K21" s="217"/>
      <c r="L21" s="217"/>
      <c r="M21" s="104"/>
      <c r="N21" s="217"/>
      <c r="O21" s="217"/>
      <c r="P21" s="217"/>
      <c r="Q21" s="217"/>
      <c r="R21" s="217"/>
      <c r="S21" s="217"/>
      <c r="T21" s="23"/>
      <c r="U21" s="23"/>
      <c r="V21" s="23"/>
      <c r="X21" s="23"/>
      <c r="Y21" s="23"/>
      <c r="Z21" s="23"/>
      <c r="AA21" s="23"/>
    </row>
    <row r="22" spans="3:27" x14ac:dyDescent="0.25">
      <c r="C22" s="104"/>
      <c r="D22" s="104"/>
      <c r="E22" s="104"/>
      <c r="F22" s="104"/>
      <c r="G22" s="104"/>
      <c r="H22" s="104"/>
      <c r="I22" s="104"/>
      <c r="J22" s="104"/>
      <c r="K22" s="106"/>
      <c r="L22" s="104"/>
      <c r="M22" s="104"/>
      <c r="N22" s="165"/>
      <c r="O22" s="165"/>
      <c r="P22" s="165"/>
      <c r="Q22" s="165"/>
      <c r="R22" s="165"/>
      <c r="S22" s="165"/>
      <c r="T22" s="23"/>
      <c r="U22" s="23"/>
      <c r="V22" s="23"/>
      <c r="X22" s="23"/>
      <c r="Y22" s="23"/>
      <c r="Z22" s="23"/>
      <c r="AA22" s="23"/>
    </row>
    <row r="23" spans="3:27" x14ac:dyDescent="0.25">
      <c r="C23" s="104"/>
      <c r="D23" s="104"/>
      <c r="E23" s="104"/>
      <c r="F23" s="104"/>
      <c r="G23" s="104"/>
      <c r="H23" s="104"/>
      <c r="I23" s="104"/>
      <c r="J23" s="104"/>
      <c r="K23" s="106"/>
      <c r="L23" s="104"/>
      <c r="M23" s="104"/>
      <c r="N23" s="165"/>
      <c r="O23" s="165"/>
      <c r="P23" s="165"/>
      <c r="Q23" s="165"/>
      <c r="R23" s="165"/>
      <c r="S23" s="165"/>
      <c r="T23" s="23"/>
      <c r="U23" s="23"/>
      <c r="V23" s="23"/>
      <c r="X23" s="23"/>
      <c r="Y23" s="23"/>
      <c r="Z23" s="23"/>
      <c r="AA23" s="23"/>
    </row>
    <row r="24" spans="3:27" x14ac:dyDescent="0.25">
      <c r="C24" s="76" t="s">
        <v>123</v>
      </c>
      <c r="D24" s="104"/>
      <c r="E24" s="77" t="s">
        <v>111</v>
      </c>
      <c r="F24" s="77" t="s">
        <v>112</v>
      </c>
      <c r="G24" s="77" t="s">
        <v>124</v>
      </c>
      <c r="H24" s="104"/>
      <c r="I24" s="78" t="s">
        <v>70</v>
      </c>
      <c r="J24" s="104"/>
      <c r="K24" s="79" t="s">
        <v>78</v>
      </c>
      <c r="L24" s="104"/>
      <c r="M24" s="104"/>
      <c r="N24" s="79" t="s">
        <v>79</v>
      </c>
      <c r="O24" s="104"/>
      <c r="P24" s="104"/>
      <c r="Q24" s="104"/>
      <c r="R24" s="104"/>
      <c r="S24" s="104"/>
    </row>
    <row r="25" spans="3:27" x14ac:dyDescent="0.25">
      <c r="C25" s="104" t="s">
        <v>151</v>
      </c>
      <c r="D25" s="104"/>
      <c r="E25" s="122">
        <v>4</v>
      </c>
      <c r="F25" s="122" t="s">
        <v>126</v>
      </c>
      <c r="G25" s="159">
        <v>658</v>
      </c>
      <c r="H25" s="104"/>
      <c r="I25" s="160">
        <f>G25*E25</f>
        <v>2632</v>
      </c>
      <c r="J25" s="104"/>
      <c r="K25" s="209"/>
      <c r="L25" s="209"/>
      <c r="M25" s="104"/>
      <c r="N25" s="210"/>
      <c r="O25" s="210"/>
      <c r="P25" s="210"/>
      <c r="Q25" s="210"/>
      <c r="R25" s="210"/>
      <c r="S25" s="210"/>
    </row>
    <row r="26" spans="3:27" x14ac:dyDescent="0.25">
      <c r="C26" s="104" t="s">
        <v>152</v>
      </c>
      <c r="D26" s="104"/>
      <c r="E26" s="122">
        <v>1</v>
      </c>
      <c r="F26" s="122" t="s">
        <v>128</v>
      </c>
      <c r="G26" s="159">
        <v>277</v>
      </c>
      <c r="H26" s="104"/>
      <c r="I26" s="160">
        <f>G26*E26</f>
        <v>277</v>
      </c>
      <c r="J26" s="104"/>
      <c r="K26" s="209"/>
      <c r="L26" s="209"/>
      <c r="M26" s="104"/>
      <c r="N26" s="210"/>
      <c r="O26" s="210"/>
      <c r="P26" s="210"/>
      <c r="Q26" s="210"/>
      <c r="R26" s="210"/>
      <c r="S26" s="210"/>
    </row>
    <row r="27" spans="3:27" x14ac:dyDescent="0.25">
      <c r="C27" s="104" t="s">
        <v>153</v>
      </c>
      <c r="D27" s="104"/>
      <c r="E27" s="122">
        <v>3</v>
      </c>
      <c r="F27" s="122" t="s">
        <v>130</v>
      </c>
      <c r="G27" s="159">
        <v>384</v>
      </c>
      <c r="H27" s="104"/>
      <c r="I27" s="160">
        <f>G27*E27</f>
        <v>1152</v>
      </c>
      <c r="J27" s="104"/>
      <c r="K27" s="209"/>
      <c r="L27" s="209"/>
      <c r="M27" s="104"/>
      <c r="N27" s="210"/>
      <c r="O27" s="210"/>
      <c r="P27" s="210"/>
      <c r="Q27" s="210"/>
      <c r="R27" s="210"/>
      <c r="S27" s="210"/>
    </row>
    <row r="28" spans="3:27" x14ac:dyDescent="0.25">
      <c r="C28" s="104" t="s">
        <v>154</v>
      </c>
      <c r="D28" s="104"/>
      <c r="E28" s="122">
        <v>6</v>
      </c>
      <c r="F28" s="122" t="s">
        <v>132</v>
      </c>
      <c r="G28" s="159">
        <v>230</v>
      </c>
      <c r="H28" s="104"/>
      <c r="I28" s="160">
        <f>G28*E28</f>
        <v>1380</v>
      </c>
      <c r="J28" s="104"/>
      <c r="K28" s="209"/>
      <c r="L28" s="209"/>
      <c r="M28" s="104"/>
      <c r="N28" s="210"/>
      <c r="O28" s="210"/>
      <c r="P28" s="210"/>
      <c r="Q28" s="210"/>
      <c r="R28" s="210"/>
      <c r="S28" s="210"/>
    </row>
    <row r="29" spans="3:27" x14ac:dyDescent="0.25">
      <c r="C29" s="104" t="s">
        <v>120</v>
      </c>
      <c r="D29" s="105"/>
      <c r="E29" s="122" t="s">
        <v>120</v>
      </c>
      <c r="F29" s="122" t="s">
        <v>120</v>
      </c>
      <c r="G29" s="122" t="s">
        <v>120</v>
      </c>
      <c r="H29" s="105"/>
      <c r="I29" s="163" t="s">
        <v>120</v>
      </c>
      <c r="J29" s="104"/>
      <c r="K29" s="209"/>
      <c r="L29" s="209"/>
      <c r="M29" s="104"/>
      <c r="N29" s="210"/>
      <c r="O29" s="210"/>
      <c r="P29" s="210"/>
      <c r="Q29" s="210"/>
      <c r="R29" s="210"/>
      <c r="S29" s="210"/>
    </row>
    <row r="30" spans="3:27" x14ac:dyDescent="0.25">
      <c r="C30" s="80" t="s">
        <v>121</v>
      </c>
      <c r="D30" s="80"/>
      <c r="E30" s="80"/>
      <c r="F30" s="80"/>
      <c r="G30" s="80"/>
      <c r="H30" s="80"/>
      <c r="I30" s="81">
        <f>SUM(I25:I29)</f>
        <v>5441</v>
      </c>
      <c r="J30" s="104"/>
      <c r="K30" s="106"/>
      <c r="L30" s="104"/>
      <c r="M30" s="104"/>
      <c r="N30" s="104"/>
      <c r="O30" s="104"/>
      <c r="P30" s="104"/>
      <c r="Q30" s="104"/>
      <c r="R30" s="104"/>
      <c r="S30" s="104"/>
    </row>
    <row r="31" spans="3:27" x14ac:dyDescent="0.25">
      <c r="C31" s="104"/>
      <c r="D31" s="104"/>
      <c r="E31" s="104"/>
      <c r="F31" s="104"/>
      <c r="G31" s="104"/>
      <c r="H31" s="104"/>
      <c r="I31" s="104"/>
      <c r="J31" s="104"/>
      <c r="K31" s="106"/>
      <c r="L31" s="104"/>
      <c r="M31" s="104"/>
      <c r="N31" s="104"/>
      <c r="O31" s="104"/>
      <c r="P31" s="104"/>
      <c r="Q31" s="104"/>
      <c r="R31" s="104"/>
      <c r="S31" s="104"/>
    </row>
    <row r="32" spans="3:27" x14ac:dyDescent="0.25">
      <c r="C32" s="104"/>
      <c r="D32" s="104"/>
      <c r="E32" s="104"/>
      <c r="F32" s="104"/>
      <c r="G32" s="104"/>
      <c r="H32" s="104"/>
      <c r="I32" s="104"/>
      <c r="J32" s="104"/>
      <c r="K32" s="106"/>
      <c r="L32" s="104"/>
      <c r="M32" s="104"/>
      <c r="N32" s="104"/>
      <c r="O32" s="104"/>
      <c r="P32" s="104"/>
      <c r="Q32" s="104"/>
      <c r="R32" s="104"/>
      <c r="S32" s="104"/>
    </row>
    <row r="33" spans="1:23" ht="15" customHeight="1" x14ac:dyDescent="0.25">
      <c r="C33" s="76" t="s">
        <v>155</v>
      </c>
      <c r="D33" s="104"/>
      <c r="E33" s="77" t="s">
        <v>111</v>
      </c>
      <c r="F33" s="77" t="s">
        <v>112</v>
      </c>
      <c r="G33" s="77" t="s">
        <v>124</v>
      </c>
      <c r="H33" s="104"/>
      <c r="I33" s="78" t="s">
        <v>70</v>
      </c>
      <c r="J33" s="104"/>
      <c r="K33" s="79" t="s">
        <v>78</v>
      </c>
      <c r="L33" s="104"/>
      <c r="M33" s="104"/>
      <c r="N33" s="79" t="s">
        <v>79</v>
      </c>
      <c r="O33" s="104"/>
      <c r="P33" s="104"/>
      <c r="Q33" s="104"/>
      <c r="R33" s="104"/>
      <c r="S33" s="104"/>
    </row>
    <row r="34" spans="1:23" x14ac:dyDescent="0.25">
      <c r="C34" s="104" t="s">
        <v>134</v>
      </c>
      <c r="D34" s="104"/>
      <c r="E34" s="122">
        <v>4</v>
      </c>
      <c r="F34" s="122" t="s">
        <v>126</v>
      </c>
      <c r="G34" s="159">
        <v>100</v>
      </c>
      <c r="H34" s="104"/>
      <c r="I34" s="160">
        <f>G34*E34</f>
        <v>400</v>
      </c>
      <c r="J34" s="104"/>
      <c r="K34" s="209"/>
      <c r="L34" s="209"/>
      <c r="M34" s="104"/>
      <c r="N34" s="210"/>
      <c r="O34" s="210"/>
      <c r="P34" s="210"/>
      <c r="Q34" s="210"/>
      <c r="R34" s="210"/>
      <c r="S34" s="210"/>
    </row>
    <row r="35" spans="1:23" x14ac:dyDescent="0.25">
      <c r="C35" s="104" t="s">
        <v>135</v>
      </c>
      <c r="D35" s="104"/>
      <c r="E35" s="122">
        <v>1</v>
      </c>
      <c r="F35" s="122" t="s">
        <v>128</v>
      </c>
      <c r="G35" s="159">
        <v>50</v>
      </c>
      <c r="H35" s="104"/>
      <c r="I35" s="160">
        <f>G35*E35</f>
        <v>50</v>
      </c>
      <c r="J35" s="104"/>
      <c r="K35" s="209"/>
      <c r="L35" s="209"/>
      <c r="M35" s="104"/>
      <c r="N35" s="210"/>
      <c r="O35" s="210"/>
      <c r="P35" s="210"/>
      <c r="Q35" s="210"/>
      <c r="R35" s="210"/>
      <c r="S35" s="210"/>
    </row>
    <row r="36" spans="1:23" x14ac:dyDescent="0.25">
      <c r="C36" s="104" t="s">
        <v>136</v>
      </c>
      <c r="D36" s="104"/>
      <c r="E36" s="122">
        <v>3</v>
      </c>
      <c r="F36" s="122" t="s">
        <v>130</v>
      </c>
      <c r="G36" s="159">
        <v>150</v>
      </c>
      <c r="H36" s="104"/>
      <c r="I36" s="160">
        <f>G36*E36</f>
        <v>450</v>
      </c>
      <c r="J36" s="104"/>
      <c r="K36" s="209"/>
      <c r="L36" s="209"/>
      <c r="M36" s="104"/>
      <c r="N36" s="210"/>
      <c r="O36" s="210"/>
      <c r="P36" s="210"/>
      <c r="Q36" s="210"/>
      <c r="R36" s="210"/>
      <c r="S36" s="210"/>
    </row>
    <row r="37" spans="1:23" x14ac:dyDescent="0.25">
      <c r="C37" s="104" t="s">
        <v>137</v>
      </c>
      <c r="D37" s="104"/>
      <c r="E37" s="122">
        <v>6</v>
      </c>
      <c r="F37" s="122" t="s">
        <v>132</v>
      </c>
      <c r="G37" s="159">
        <v>200</v>
      </c>
      <c r="H37" s="104"/>
      <c r="I37" s="160">
        <f>G37*E37</f>
        <v>1200</v>
      </c>
      <c r="J37" s="104"/>
      <c r="K37" s="209"/>
      <c r="L37" s="209"/>
      <c r="M37" s="104"/>
      <c r="N37" s="210"/>
      <c r="O37" s="210"/>
      <c r="P37" s="210"/>
      <c r="Q37" s="210"/>
      <c r="R37" s="210"/>
      <c r="S37" s="210"/>
    </row>
    <row r="38" spans="1:23" x14ac:dyDescent="0.25">
      <c r="C38" s="104" t="s">
        <v>120</v>
      </c>
      <c r="D38" s="105"/>
      <c r="E38" s="122" t="s">
        <v>120</v>
      </c>
      <c r="F38" s="122" t="s">
        <v>120</v>
      </c>
      <c r="G38" s="122" t="s">
        <v>120</v>
      </c>
      <c r="H38" s="105"/>
      <c r="I38" s="163" t="s">
        <v>120</v>
      </c>
      <c r="J38" s="104"/>
      <c r="K38" s="209"/>
      <c r="L38" s="209"/>
      <c r="M38" s="104"/>
      <c r="N38" s="210"/>
      <c r="O38" s="210"/>
      <c r="P38" s="210"/>
      <c r="Q38" s="210"/>
      <c r="R38" s="210"/>
      <c r="S38" s="210"/>
    </row>
    <row r="39" spans="1:23" x14ac:dyDescent="0.25">
      <c r="C39" s="80" t="s">
        <v>121</v>
      </c>
      <c r="D39" s="80"/>
      <c r="E39" s="80"/>
      <c r="F39" s="80"/>
      <c r="G39" s="80"/>
      <c r="H39" s="80"/>
      <c r="I39" s="81">
        <f>SUM(I34:I38)</f>
        <v>2100</v>
      </c>
      <c r="J39" s="104"/>
      <c r="K39" s="106"/>
      <c r="L39" s="104"/>
      <c r="M39" s="104"/>
      <c r="N39" s="104"/>
      <c r="O39" s="104"/>
      <c r="P39" s="104"/>
      <c r="Q39" s="104"/>
      <c r="R39" s="104"/>
      <c r="S39" s="104"/>
    </row>
    <row r="40" spans="1:23" x14ac:dyDescent="0.25">
      <c r="C40" s="104"/>
      <c r="D40" s="104"/>
      <c r="E40" s="104"/>
      <c r="F40" s="104"/>
      <c r="G40" s="104"/>
      <c r="H40" s="104"/>
      <c r="I40" s="104"/>
      <c r="J40" s="104"/>
      <c r="K40" s="106"/>
      <c r="L40" s="104"/>
      <c r="M40" s="104"/>
      <c r="N40" s="104"/>
      <c r="O40" s="104"/>
      <c r="P40" s="104"/>
      <c r="Q40" s="104"/>
      <c r="R40" s="104"/>
      <c r="S40" s="104"/>
    </row>
    <row r="41" spans="1:23" x14ac:dyDescent="0.25">
      <c r="C41" s="104"/>
      <c r="D41" s="104"/>
      <c r="E41" s="104"/>
      <c r="F41" s="104"/>
      <c r="G41" s="104"/>
      <c r="H41" s="104"/>
      <c r="I41" s="104"/>
      <c r="J41" s="104"/>
      <c r="K41" s="106"/>
      <c r="L41" s="104"/>
      <c r="M41" s="104"/>
      <c r="N41" s="104"/>
      <c r="O41" s="104"/>
      <c r="P41" s="104"/>
      <c r="Q41" s="104"/>
      <c r="R41" s="104"/>
      <c r="S41" s="104"/>
    </row>
    <row r="42" spans="1:23" s="13" customFormat="1" ht="17.399999999999999" x14ac:dyDescent="0.3">
      <c r="B42" s="13" t="s">
        <v>138</v>
      </c>
      <c r="C42" s="44"/>
      <c r="D42" s="44"/>
      <c r="E42" s="44"/>
      <c r="F42" s="44"/>
      <c r="G42" s="82"/>
      <c r="H42" s="82"/>
      <c r="I42" s="82"/>
      <c r="J42" s="44"/>
      <c r="K42" s="45"/>
      <c r="L42" s="44"/>
      <c r="M42" s="44"/>
      <c r="N42" s="44"/>
      <c r="O42" s="44"/>
      <c r="P42" s="44"/>
      <c r="Q42" s="44"/>
      <c r="R42" s="44"/>
      <c r="S42" s="44"/>
    </row>
    <row r="43" spans="1:23" x14ac:dyDescent="0.25">
      <c r="C43" s="106"/>
      <c r="D43" s="106"/>
      <c r="E43" s="106"/>
      <c r="F43" s="106"/>
      <c r="G43" s="106"/>
      <c r="H43" s="106"/>
      <c r="I43" s="167"/>
      <c r="J43" s="104"/>
      <c r="K43" s="106"/>
      <c r="L43" s="104"/>
      <c r="M43" s="104"/>
      <c r="N43" s="104"/>
      <c r="O43" s="104"/>
      <c r="P43" s="104"/>
      <c r="Q43" s="104"/>
      <c r="R43" s="104"/>
      <c r="S43" s="104"/>
    </row>
    <row r="44" spans="1:23" x14ac:dyDescent="0.25">
      <c r="C44" s="104"/>
      <c r="D44" s="104"/>
      <c r="E44" s="104"/>
      <c r="F44" s="104"/>
      <c r="G44" s="104"/>
      <c r="H44" s="104"/>
      <c r="I44" s="104"/>
      <c r="J44" s="104"/>
      <c r="K44" s="106"/>
      <c r="L44" s="104"/>
      <c r="M44" s="104"/>
      <c r="N44" s="104"/>
      <c r="O44" s="104"/>
      <c r="P44" s="104"/>
      <c r="Q44" s="104"/>
      <c r="R44" s="104"/>
      <c r="S44" s="104"/>
    </row>
    <row r="45" spans="1:23" x14ac:dyDescent="0.25">
      <c r="A45" s="20"/>
      <c r="C45" s="76" t="s">
        <v>110</v>
      </c>
      <c r="D45" s="104"/>
      <c r="E45" s="77" t="s">
        <v>111</v>
      </c>
      <c r="F45" s="77" t="s">
        <v>112</v>
      </c>
      <c r="G45" s="77" t="s">
        <v>113</v>
      </c>
      <c r="H45" s="77" t="s">
        <v>114</v>
      </c>
      <c r="I45" s="78" t="s">
        <v>70</v>
      </c>
      <c r="J45" s="104"/>
      <c r="K45" s="79" t="s">
        <v>78</v>
      </c>
      <c r="L45" s="104"/>
      <c r="M45" s="104"/>
      <c r="N45" s="79" t="s">
        <v>79</v>
      </c>
      <c r="O45" s="104"/>
      <c r="P45" s="104"/>
      <c r="Q45" s="104"/>
      <c r="R45" s="104"/>
      <c r="S45" s="104"/>
    </row>
    <row r="46" spans="1:23" x14ac:dyDescent="0.25">
      <c r="A46" s="20"/>
      <c r="C46" s="104" t="s">
        <v>148</v>
      </c>
      <c r="D46" s="104"/>
      <c r="E46" s="122">
        <v>1</v>
      </c>
      <c r="F46" s="122" t="s">
        <v>116</v>
      </c>
      <c r="G46" s="159">
        <v>603</v>
      </c>
      <c r="H46" s="122">
        <v>0.25</v>
      </c>
      <c r="I46" s="160">
        <f>H46*G46*E46</f>
        <v>150.75</v>
      </c>
      <c r="J46" s="104"/>
      <c r="K46" s="209"/>
      <c r="L46" s="209"/>
      <c r="M46" s="104"/>
      <c r="N46" s="210"/>
      <c r="O46" s="210"/>
      <c r="P46" s="210"/>
      <c r="Q46" s="210"/>
      <c r="R46" s="210"/>
      <c r="S46" s="210"/>
      <c r="T46" s="20"/>
      <c r="U46" s="20"/>
      <c r="V46" s="20"/>
      <c r="W46" s="20"/>
    </row>
    <row r="47" spans="1:23" x14ac:dyDescent="0.25">
      <c r="C47" s="104" t="s">
        <v>156</v>
      </c>
      <c r="D47" s="104"/>
      <c r="E47" s="122">
        <v>2</v>
      </c>
      <c r="F47" s="122" t="s">
        <v>116</v>
      </c>
      <c r="G47" s="159">
        <v>658</v>
      </c>
      <c r="H47" s="122">
        <v>1.5</v>
      </c>
      <c r="I47" s="160">
        <f>H47*G47*E47</f>
        <v>1974</v>
      </c>
      <c r="J47" s="104"/>
      <c r="K47" s="209"/>
      <c r="L47" s="209"/>
      <c r="M47" s="104"/>
      <c r="N47" s="210"/>
      <c r="O47" s="210"/>
      <c r="P47" s="210"/>
      <c r="Q47" s="210"/>
      <c r="R47" s="210"/>
      <c r="S47" s="210"/>
    </row>
    <row r="48" spans="1:23" x14ac:dyDescent="0.25">
      <c r="C48" s="104" t="s">
        <v>150</v>
      </c>
      <c r="D48" s="104"/>
      <c r="E48" s="122">
        <v>1</v>
      </c>
      <c r="F48" s="122" t="s">
        <v>116</v>
      </c>
      <c r="G48" s="159">
        <v>259</v>
      </c>
      <c r="H48" s="122">
        <v>10</v>
      </c>
      <c r="I48" s="160">
        <f t="shared" ref="I48:I49" si="0">H48*G48*E48</f>
        <v>2590</v>
      </c>
      <c r="J48" s="104"/>
      <c r="K48" s="209"/>
      <c r="L48" s="209"/>
      <c r="M48" s="104"/>
      <c r="N48" s="210"/>
      <c r="O48" s="210"/>
      <c r="P48" s="210"/>
      <c r="Q48" s="210"/>
      <c r="R48" s="210"/>
      <c r="S48" s="210"/>
    </row>
    <row r="49" spans="3:19" x14ac:dyDescent="0.25">
      <c r="C49" s="104" t="s">
        <v>149</v>
      </c>
      <c r="D49" s="104"/>
      <c r="E49" s="122">
        <v>4</v>
      </c>
      <c r="F49" s="122" t="s">
        <v>116</v>
      </c>
      <c r="G49" s="159">
        <v>257</v>
      </c>
      <c r="H49" s="122">
        <v>5</v>
      </c>
      <c r="I49" s="160">
        <f t="shared" si="0"/>
        <v>5140</v>
      </c>
      <c r="J49" s="104"/>
      <c r="K49" s="209"/>
      <c r="L49" s="209"/>
      <c r="M49" s="104"/>
      <c r="N49" s="210"/>
      <c r="O49" s="210"/>
      <c r="P49" s="210"/>
      <c r="Q49" s="210"/>
      <c r="R49" s="210"/>
      <c r="S49" s="210"/>
    </row>
    <row r="50" spans="3:19" x14ac:dyDescent="0.25">
      <c r="C50" s="104" t="s">
        <v>120</v>
      </c>
      <c r="D50" s="104"/>
      <c r="E50" s="122" t="s">
        <v>120</v>
      </c>
      <c r="F50" s="162" t="s">
        <v>120</v>
      </c>
      <c r="G50" s="122" t="s">
        <v>120</v>
      </c>
      <c r="H50" s="122" t="s">
        <v>120</v>
      </c>
      <c r="I50" s="163" t="s">
        <v>120</v>
      </c>
      <c r="J50" s="104"/>
      <c r="K50" s="209"/>
      <c r="L50" s="209"/>
      <c r="M50" s="104"/>
      <c r="N50" s="210"/>
      <c r="O50" s="210"/>
      <c r="P50" s="210"/>
      <c r="Q50" s="210"/>
      <c r="R50" s="210"/>
      <c r="S50" s="210"/>
    </row>
    <row r="51" spans="3:19" x14ac:dyDescent="0.25">
      <c r="C51" s="80" t="s">
        <v>121</v>
      </c>
      <c r="D51" s="80"/>
      <c r="E51" s="80"/>
      <c r="F51" s="80"/>
      <c r="G51" s="80"/>
      <c r="H51" s="164"/>
      <c r="I51" s="81">
        <f>SUM(I46:I50)</f>
        <v>9854.75</v>
      </c>
      <c r="J51" s="104"/>
      <c r="K51" s="106"/>
      <c r="L51" s="104"/>
      <c r="M51" s="104"/>
      <c r="N51" s="104"/>
      <c r="O51" s="104"/>
      <c r="P51" s="104"/>
      <c r="Q51" s="104"/>
      <c r="R51" s="104"/>
      <c r="S51" s="104"/>
    </row>
    <row r="52" spans="3:19" x14ac:dyDescent="0.25">
      <c r="C52" s="104"/>
      <c r="D52" s="104"/>
      <c r="E52" s="104"/>
      <c r="F52" s="104"/>
      <c r="G52" s="104"/>
      <c r="H52" s="104"/>
      <c r="I52" s="104"/>
      <c r="J52" s="104"/>
      <c r="K52" s="106"/>
      <c r="L52" s="104"/>
      <c r="M52" s="104"/>
      <c r="N52" s="104"/>
      <c r="O52" s="104"/>
      <c r="P52" s="104"/>
      <c r="Q52" s="104"/>
      <c r="R52" s="104"/>
      <c r="S52" s="104"/>
    </row>
    <row r="53" spans="3:19" x14ac:dyDescent="0.25">
      <c r="C53" s="104"/>
      <c r="D53" s="104"/>
      <c r="E53" s="104"/>
      <c r="F53" s="104"/>
      <c r="G53" s="104"/>
      <c r="H53" s="104"/>
      <c r="I53" s="104"/>
      <c r="J53" s="104"/>
      <c r="K53" s="106"/>
      <c r="L53" s="104"/>
      <c r="M53" s="104"/>
      <c r="N53" s="104"/>
      <c r="O53" s="104"/>
      <c r="P53" s="104"/>
      <c r="Q53" s="104"/>
      <c r="R53" s="104"/>
      <c r="S53" s="104"/>
    </row>
    <row r="54" spans="3:19" x14ac:dyDescent="0.25">
      <c r="C54" s="76" t="s">
        <v>123</v>
      </c>
      <c r="D54" s="104"/>
      <c r="E54" s="77" t="s">
        <v>111</v>
      </c>
      <c r="F54" s="77" t="s">
        <v>112</v>
      </c>
      <c r="G54" s="77" t="s">
        <v>124</v>
      </c>
      <c r="H54" s="104"/>
      <c r="I54" s="78" t="s">
        <v>70</v>
      </c>
      <c r="J54" s="104"/>
      <c r="K54" s="79" t="s">
        <v>78</v>
      </c>
      <c r="L54" s="104"/>
      <c r="M54" s="104"/>
      <c r="N54" s="79" t="s">
        <v>79</v>
      </c>
      <c r="O54" s="104"/>
      <c r="P54" s="104"/>
      <c r="Q54" s="104"/>
      <c r="R54" s="104"/>
      <c r="S54" s="104"/>
    </row>
    <row r="55" spans="3:19" x14ac:dyDescent="0.25">
      <c r="C55" s="104" t="s">
        <v>151</v>
      </c>
      <c r="D55" s="104"/>
      <c r="E55" s="122">
        <v>4</v>
      </c>
      <c r="F55" s="122" t="s">
        <v>126</v>
      </c>
      <c r="G55" s="159">
        <v>658</v>
      </c>
      <c r="H55" s="104"/>
      <c r="I55" s="160">
        <f>G55*E55</f>
        <v>2632</v>
      </c>
      <c r="J55" s="104"/>
      <c r="K55" s="209"/>
      <c r="L55" s="209"/>
      <c r="M55" s="104"/>
      <c r="N55" s="210"/>
      <c r="O55" s="210"/>
      <c r="P55" s="210"/>
      <c r="Q55" s="210"/>
      <c r="R55" s="210"/>
      <c r="S55" s="210"/>
    </row>
    <row r="56" spans="3:19" x14ac:dyDescent="0.25">
      <c r="C56" s="104" t="s">
        <v>152</v>
      </c>
      <c r="D56" s="104"/>
      <c r="E56" s="122">
        <v>1</v>
      </c>
      <c r="F56" s="122" t="s">
        <v>128</v>
      </c>
      <c r="G56" s="159">
        <v>277</v>
      </c>
      <c r="H56" s="104"/>
      <c r="I56" s="160">
        <f>G56*E56</f>
        <v>277</v>
      </c>
      <c r="J56" s="104"/>
      <c r="K56" s="209"/>
      <c r="L56" s="209"/>
      <c r="M56" s="104"/>
      <c r="N56" s="210"/>
      <c r="O56" s="210"/>
      <c r="P56" s="210"/>
      <c r="Q56" s="210"/>
      <c r="R56" s="210"/>
      <c r="S56" s="210"/>
    </row>
    <row r="57" spans="3:19" x14ac:dyDescent="0.25">
      <c r="C57" s="104" t="s">
        <v>153</v>
      </c>
      <c r="D57" s="104"/>
      <c r="E57" s="122">
        <v>3</v>
      </c>
      <c r="F57" s="122" t="s">
        <v>130</v>
      </c>
      <c r="G57" s="159">
        <v>384</v>
      </c>
      <c r="H57" s="104"/>
      <c r="I57" s="160">
        <f>G57*E57</f>
        <v>1152</v>
      </c>
      <c r="J57" s="104"/>
      <c r="K57" s="209"/>
      <c r="L57" s="209"/>
      <c r="M57" s="104"/>
      <c r="N57" s="210"/>
      <c r="O57" s="210"/>
      <c r="P57" s="210"/>
      <c r="Q57" s="210"/>
      <c r="R57" s="210"/>
      <c r="S57" s="210"/>
    </row>
    <row r="58" spans="3:19" x14ac:dyDescent="0.25">
      <c r="C58" s="104" t="s">
        <v>154</v>
      </c>
      <c r="D58" s="104"/>
      <c r="E58" s="122">
        <v>6</v>
      </c>
      <c r="F58" s="122" t="s">
        <v>132</v>
      </c>
      <c r="G58" s="159">
        <v>230</v>
      </c>
      <c r="H58" s="104"/>
      <c r="I58" s="160">
        <f>G58*E58</f>
        <v>1380</v>
      </c>
      <c r="J58" s="104"/>
      <c r="K58" s="209"/>
      <c r="L58" s="209"/>
      <c r="M58" s="104"/>
      <c r="N58" s="210"/>
      <c r="O58" s="210"/>
      <c r="P58" s="210"/>
      <c r="Q58" s="210"/>
      <c r="R58" s="210"/>
      <c r="S58" s="210"/>
    </row>
    <row r="59" spans="3:19" x14ac:dyDescent="0.25">
      <c r="C59" s="104" t="s">
        <v>120</v>
      </c>
      <c r="D59" s="105"/>
      <c r="E59" s="122" t="s">
        <v>120</v>
      </c>
      <c r="F59" s="122" t="s">
        <v>120</v>
      </c>
      <c r="G59" s="122" t="s">
        <v>120</v>
      </c>
      <c r="H59" s="105"/>
      <c r="I59" s="163" t="s">
        <v>120</v>
      </c>
      <c r="J59" s="104"/>
      <c r="K59" s="209"/>
      <c r="L59" s="209"/>
      <c r="M59" s="104"/>
      <c r="N59" s="210"/>
      <c r="O59" s="210"/>
      <c r="P59" s="210"/>
      <c r="Q59" s="210"/>
      <c r="R59" s="210"/>
      <c r="S59" s="210"/>
    </row>
    <row r="60" spans="3:19" x14ac:dyDescent="0.25">
      <c r="C60" s="80" t="s">
        <v>121</v>
      </c>
      <c r="D60" s="80"/>
      <c r="E60" s="80"/>
      <c r="F60" s="80"/>
      <c r="G60" s="80"/>
      <c r="H60" s="80"/>
      <c r="I60" s="81">
        <f>SUM(I55:I59)</f>
        <v>5441</v>
      </c>
      <c r="J60" s="104"/>
      <c r="K60" s="106"/>
      <c r="L60" s="104"/>
      <c r="M60" s="104"/>
      <c r="N60" s="104"/>
      <c r="O60" s="104"/>
      <c r="P60" s="104"/>
      <c r="Q60" s="104"/>
      <c r="R60" s="104"/>
      <c r="S60" s="104"/>
    </row>
    <row r="61" spans="3:19" x14ac:dyDescent="0.25">
      <c r="C61" s="104"/>
      <c r="D61" s="104"/>
      <c r="E61" s="104"/>
      <c r="F61" s="104"/>
      <c r="G61" s="104"/>
      <c r="H61" s="104"/>
      <c r="I61" s="104"/>
      <c r="J61" s="104"/>
      <c r="K61" s="106"/>
      <c r="L61" s="104"/>
      <c r="M61" s="104"/>
      <c r="N61" s="104"/>
      <c r="O61" s="104"/>
      <c r="P61" s="104"/>
      <c r="Q61" s="104"/>
      <c r="R61" s="104"/>
      <c r="S61" s="104"/>
    </row>
    <row r="62" spans="3:19" x14ac:dyDescent="0.25">
      <c r="C62" s="104"/>
      <c r="D62" s="104"/>
      <c r="E62" s="104"/>
      <c r="F62" s="104"/>
      <c r="G62" s="104"/>
      <c r="H62" s="104"/>
      <c r="I62" s="104"/>
      <c r="J62" s="104"/>
      <c r="K62" s="106"/>
      <c r="L62" s="104"/>
      <c r="M62" s="104"/>
      <c r="N62" s="104"/>
      <c r="O62" s="104"/>
      <c r="P62" s="104"/>
      <c r="Q62" s="104"/>
      <c r="R62" s="104"/>
      <c r="S62" s="104"/>
    </row>
    <row r="63" spans="3:19" x14ac:dyDescent="0.25">
      <c r="C63" s="76" t="s">
        <v>155</v>
      </c>
      <c r="D63" s="104"/>
      <c r="E63" s="77" t="s">
        <v>111</v>
      </c>
      <c r="F63" s="77" t="s">
        <v>112</v>
      </c>
      <c r="G63" s="77" t="s">
        <v>124</v>
      </c>
      <c r="H63" s="104"/>
      <c r="I63" s="78" t="s">
        <v>70</v>
      </c>
      <c r="J63" s="104"/>
      <c r="K63" s="79" t="s">
        <v>78</v>
      </c>
      <c r="L63" s="104"/>
      <c r="M63" s="104"/>
      <c r="N63" s="79" t="s">
        <v>79</v>
      </c>
      <c r="O63" s="104"/>
      <c r="P63" s="104"/>
      <c r="Q63" s="104"/>
      <c r="R63" s="104"/>
      <c r="S63" s="104"/>
    </row>
    <row r="64" spans="3:19" x14ac:dyDescent="0.25">
      <c r="C64" s="104" t="s">
        <v>134</v>
      </c>
      <c r="D64" s="104"/>
      <c r="E64" s="122">
        <v>4</v>
      </c>
      <c r="F64" s="122" t="s">
        <v>126</v>
      </c>
      <c r="G64" s="159">
        <v>100</v>
      </c>
      <c r="H64" s="104"/>
      <c r="I64" s="160">
        <f>G64*E64</f>
        <v>400</v>
      </c>
      <c r="J64" s="104"/>
      <c r="K64" s="209"/>
      <c r="L64" s="209"/>
      <c r="M64" s="104"/>
      <c r="N64" s="210"/>
      <c r="O64" s="210"/>
      <c r="P64" s="210"/>
      <c r="Q64" s="210"/>
      <c r="R64" s="210"/>
      <c r="S64" s="210"/>
    </row>
    <row r="65" spans="3:19" ht="15" customHeight="1" x14ac:dyDescent="0.25">
      <c r="C65" s="104" t="s">
        <v>135</v>
      </c>
      <c r="D65" s="104"/>
      <c r="E65" s="122">
        <v>1</v>
      </c>
      <c r="F65" s="122" t="s">
        <v>128</v>
      </c>
      <c r="G65" s="159">
        <v>50</v>
      </c>
      <c r="H65" s="104"/>
      <c r="I65" s="160">
        <f>G65*E65</f>
        <v>50</v>
      </c>
      <c r="J65" s="104"/>
      <c r="K65" s="209"/>
      <c r="L65" s="209"/>
      <c r="M65" s="104"/>
      <c r="N65" s="210"/>
      <c r="O65" s="210"/>
      <c r="P65" s="210"/>
      <c r="Q65" s="210"/>
      <c r="R65" s="210"/>
      <c r="S65" s="210"/>
    </row>
    <row r="66" spans="3:19" x14ac:dyDescent="0.25">
      <c r="C66" s="104" t="s">
        <v>136</v>
      </c>
      <c r="D66" s="104"/>
      <c r="E66" s="122">
        <v>3</v>
      </c>
      <c r="F66" s="122" t="s">
        <v>130</v>
      </c>
      <c r="G66" s="159">
        <v>150</v>
      </c>
      <c r="H66" s="104"/>
      <c r="I66" s="160">
        <f>G66*E66</f>
        <v>450</v>
      </c>
      <c r="J66" s="104"/>
      <c r="K66" s="209"/>
      <c r="L66" s="209"/>
      <c r="M66" s="104"/>
      <c r="N66" s="210"/>
      <c r="O66" s="210"/>
      <c r="P66" s="210"/>
      <c r="Q66" s="210"/>
      <c r="R66" s="210"/>
      <c r="S66" s="210"/>
    </row>
    <row r="67" spans="3:19" x14ac:dyDescent="0.25">
      <c r="C67" s="104" t="s">
        <v>137</v>
      </c>
      <c r="D67" s="104"/>
      <c r="E67" s="122">
        <v>6</v>
      </c>
      <c r="F67" s="122" t="s">
        <v>132</v>
      </c>
      <c r="G67" s="159">
        <v>200</v>
      </c>
      <c r="H67" s="104"/>
      <c r="I67" s="160">
        <f>G67*E67</f>
        <v>1200</v>
      </c>
      <c r="J67" s="104"/>
      <c r="K67" s="209"/>
      <c r="L67" s="209"/>
      <c r="M67" s="104"/>
      <c r="N67" s="210"/>
      <c r="O67" s="210"/>
      <c r="P67" s="210"/>
      <c r="Q67" s="210"/>
      <c r="R67" s="210"/>
      <c r="S67" s="210"/>
    </row>
    <row r="68" spans="3:19" x14ac:dyDescent="0.25">
      <c r="C68" s="104" t="s">
        <v>120</v>
      </c>
      <c r="D68" s="105"/>
      <c r="E68" s="122" t="s">
        <v>120</v>
      </c>
      <c r="F68" s="122" t="s">
        <v>120</v>
      </c>
      <c r="G68" s="122" t="s">
        <v>120</v>
      </c>
      <c r="H68" s="105"/>
      <c r="I68" s="163" t="s">
        <v>120</v>
      </c>
      <c r="J68" s="104"/>
      <c r="K68" s="209"/>
      <c r="L68" s="209"/>
      <c r="M68" s="104"/>
      <c r="N68" s="210"/>
      <c r="O68" s="210"/>
      <c r="P68" s="210"/>
      <c r="Q68" s="210"/>
      <c r="R68" s="210"/>
      <c r="S68" s="210"/>
    </row>
    <row r="69" spans="3:19" x14ac:dyDescent="0.25">
      <c r="C69" s="80" t="s">
        <v>121</v>
      </c>
      <c r="D69" s="80"/>
      <c r="E69" s="80"/>
      <c r="F69" s="80"/>
      <c r="G69" s="80"/>
      <c r="H69" s="80"/>
      <c r="I69" s="81">
        <f>SUM(I64:I68)</f>
        <v>2100</v>
      </c>
      <c r="J69" s="104"/>
      <c r="K69" s="106"/>
      <c r="L69" s="104"/>
      <c r="M69" s="104"/>
      <c r="N69" s="104"/>
      <c r="O69" s="104"/>
      <c r="P69" s="104"/>
      <c r="Q69" s="104"/>
      <c r="R69" s="104"/>
      <c r="S69" s="104"/>
    </row>
  </sheetData>
  <mergeCells count="61">
    <mergeCell ref="K68:L68"/>
    <mergeCell ref="N68:S68"/>
    <mergeCell ref="K65:L65"/>
    <mergeCell ref="N65:S65"/>
    <mergeCell ref="K66:L66"/>
    <mergeCell ref="N66:S66"/>
    <mergeCell ref="K67:L67"/>
    <mergeCell ref="N67:S67"/>
    <mergeCell ref="K58:L58"/>
    <mergeCell ref="N58:S58"/>
    <mergeCell ref="K59:L59"/>
    <mergeCell ref="N59:S59"/>
    <mergeCell ref="K64:L64"/>
    <mergeCell ref="N64:S64"/>
    <mergeCell ref="K55:L55"/>
    <mergeCell ref="N55:S55"/>
    <mergeCell ref="K56:L56"/>
    <mergeCell ref="N56:S56"/>
    <mergeCell ref="K57:L57"/>
    <mergeCell ref="N57:S57"/>
    <mergeCell ref="K48:L48"/>
    <mergeCell ref="N48:S48"/>
    <mergeCell ref="K49:L49"/>
    <mergeCell ref="N49:S49"/>
    <mergeCell ref="K50:L50"/>
    <mergeCell ref="N50:S50"/>
    <mergeCell ref="K46:L46"/>
    <mergeCell ref="N46:S46"/>
    <mergeCell ref="K47:L47"/>
    <mergeCell ref="N47:S47"/>
    <mergeCell ref="K38:L38"/>
    <mergeCell ref="N38:S38"/>
    <mergeCell ref="K35:L35"/>
    <mergeCell ref="N35:S35"/>
    <mergeCell ref="K36:L36"/>
    <mergeCell ref="N36:S36"/>
    <mergeCell ref="K37:L37"/>
    <mergeCell ref="N37:S37"/>
    <mergeCell ref="K28:L28"/>
    <mergeCell ref="N28:S28"/>
    <mergeCell ref="K29:L29"/>
    <mergeCell ref="N29:S29"/>
    <mergeCell ref="K34:L34"/>
    <mergeCell ref="N34:S34"/>
    <mergeCell ref="K25:L25"/>
    <mergeCell ref="N25:S25"/>
    <mergeCell ref="K26:L26"/>
    <mergeCell ref="N26:S26"/>
    <mergeCell ref="K27:L27"/>
    <mergeCell ref="N27:S27"/>
    <mergeCell ref="K19:L19"/>
    <mergeCell ref="N19:S19"/>
    <mergeCell ref="K20:L20"/>
    <mergeCell ref="N20:S20"/>
    <mergeCell ref="K21:L21"/>
    <mergeCell ref="N21:S21"/>
    <mergeCell ref="A1:XFD1"/>
    <mergeCell ref="K17:L17"/>
    <mergeCell ref="N17:S17"/>
    <mergeCell ref="K18:L18"/>
    <mergeCell ref="N18:S18"/>
  </mergeCells>
  <phoneticPr fontId="4" type="noConversion"/>
  <conditionalFormatting sqref="I10">
    <cfRule type="cellIs" dxfId="3" priority="1" operator="lessThan">
      <formula>0</formula>
    </cfRule>
    <cfRule type="cellIs" dxfId="2" priority="2" operator="greaterThan">
      <formula>0</formula>
    </cfRule>
  </conditionalFormatting>
  <dataValidations count="4">
    <dataValidation allowBlank="1" showInputMessage="1" showErrorMessage="1" promptTitle="Omkostningsdifference" prompt="Et delresultat i analysen på baggrund af de forudgående estimater af omkostninger til hhv. sundhedsteknologi og bedste alternativ(er)." sqref="I10" xr:uid="{EF7C6354-1768-42F2-AA21-DC2C83A6E673}"/>
    <dataValidation allowBlank="1" showInputMessage="1" showErrorMessage="1" promptTitle="Summeret omkostningsestimat" prompt="Denne celle skal samle alle delsumme/omkostninger forbundet med ibrugtagning af bedste eksisterende alternativ(er)." sqref="I8" xr:uid="{B6E413A3-A1E1-4C1B-B48E-956DA324CC64}"/>
    <dataValidation allowBlank="1" showInputMessage="1" showErrorMessage="1" promptTitle="Summeret omkostningsestimat" prompt="Denne celle skal samle alle delsumme/omkostninger forbundet med ibrugtagning af sundhedsteknologien." sqref="I6:I7" xr:uid="{1425C3A2-0214-4F22-BB61-B57B7C50D3BC}"/>
    <dataValidation type="list" allowBlank="1" showInputMessage="1" showErrorMessage="1" sqref="J4" xr:uid="{A4C051DE-166C-4539-BDF4-7D00DD4C4269}">
      <formula1>$Z$2:$Z$3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9817A-24F6-4B8E-A9A0-241E7680B049}">
  <sheetPr>
    <tabColor rgb="FFCD0544"/>
  </sheetPr>
  <dimension ref="A1:AA74"/>
  <sheetViews>
    <sheetView showGridLines="0" zoomScaleNormal="100" workbookViewId="0">
      <pane ySplit="1" topLeftCell="A2" activePane="bottomLeft" state="frozen"/>
      <selection activeCell="E34" sqref="E34"/>
      <selection pane="bottomLeft" activeCell="H17" sqref="H17"/>
    </sheetView>
  </sheetViews>
  <sheetFormatPr defaultColWidth="8.88671875" defaultRowHeight="13.8" x14ac:dyDescent="0.25"/>
  <cols>
    <col min="1" max="1" width="8.88671875" style="2"/>
    <col min="2" max="2" width="14" style="2" customWidth="1"/>
    <col min="3" max="3" width="9.88671875" style="2" customWidth="1"/>
    <col min="4" max="4" width="12.109375" style="2" customWidth="1"/>
    <col min="5" max="5" width="10" style="2" customWidth="1"/>
    <col min="6" max="6" width="9.44140625" style="2" customWidth="1"/>
    <col min="7" max="7" width="10.88671875" style="2" bestFit="1" customWidth="1"/>
    <col min="8" max="8" width="11.5546875" style="2" customWidth="1"/>
    <col min="9" max="9" width="15.88671875" style="2" bestFit="1" customWidth="1"/>
    <col min="10" max="10" width="8.88671875" style="2"/>
    <col min="11" max="11" width="8.88671875" style="19"/>
    <col min="12" max="16384" width="8.88671875" style="2"/>
  </cols>
  <sheetData>
    <row r="1" spans="1:26" s="177" customFormat="1" ht="89.25" customHeight="1" x14ac:dyDescent="0.3">
      <c r="A1" s="177" t="s">
        <v>157</v>
      </c>
    </row>
    <row r="2" spans="1:26" x14ac:dyDescent="0.25">
      <c r="T2" s="7"/>
      <c r="U2" s="7"/>
      <c r="V2" s="7"/>
      <c r="W2" s="7"/>
      <c r="X2" s="7"/>
      <c r="Y2" s="7"/>
      <c r="Z2" s="7" t="s">
        <v>103</v>
      </c>
    </row>
    <row r="3" spans="1:26" ht="14.4" x14ac:dyDescent="0.3">
      <c r="K3"/>
      <c r="L3"/>
      <c r="M3"/>
      <c r="T3" s="7"/>
      <c r="U3" s="7"/>
      <c r="V3" s="7"/>
      <c r="W3" s="7"/>
      <c r="X3" s="7"/>
      <c r="Y3" s="7"/>
      <c r="Z3" s="7" t="s">
        <v>104</v>
      </c>
    </row>
    <row r="4" spans="1:26" ht="18" x14ac:dyDescent="0.35">
      <c r="B4" s="24" t="s">
        <v>105</v>
      </c>
      <c r="C4" s="100"/>
      <c r="D4" s="100"/>
      <c r="E4" s="100"/>
      <c r="F4" s="100"/>
      <c r="G4" s="100"/>
      <c r="H4" s="100"/>
      <c r="I4" s="100"/>
      <c r="J4" s="102" t="s">
        <v>103</v>
      </c>
      <c r="K4"/>
      <c r="L4" s="103" t="s">
        <v>106</v>
      </c>
      <c r="M4"/>
      <c r="O4"/>
      <c r="Q4"/>
      <c r="T4" s="7"/>
      <c r="U4" s="7"/>
      <c r="V4" s="7"/>
      <c r="W4" s="7"/>
      <c r="X4" s="7"/>
      <c r="Y4" s="7"/>
      <c r="Z4" s="7"/>
    </row>
    <row r="6" spans="1:26" ht="17.399999999999999" x14ac:dyDescent="0.3">
      <c r="B6" s="24" t="s">
        <v>107</v>
      </c>
      <c r="C6" s="24"/>
      <c r="D6" s="24"/>
      <c r="E6" s="24"/>
      <c r="F6" s="24"/>
      <c r="G6" s="24"/>
      <c r="H6" s="24"/>
      <c r="I6" s="25">
        <f>$I$20+$I$26+$I$34+$I$42</f>
        <v>17807</v>
      </c>
      <c r="M6" s="26"/>
      <c r="N6" s="26"/>
      <c r="O6" s="26"/>
      <c r="P6" s="26"/>
    </row>
    <row r="7" spans="1:26" ht="17.399999999999999" x14ac:dyDescent="0.3">
      <c r="B7" s="21"/>
      <c r="C7" s="27"/>
      <c r="D7" s="27"/>
      <c r="E7" s="27"/>
      <c r="F7" s="27"/>
      <c r="G7" s="27"/>
      <c r="H7" s="27"/>
      <c r="I7" s="28"/>
      <c r="M7" s="26"/>
      <c r="N7" s="26"/>
      <c r="O7" s="26"/>
      <c r="P7" s="26"/>
    </row>
    <row r="8" spans="1:26" ht="17.399999999999999" x14ac:dyDescent="0.3">
      <c r="B8" s="24" t="s">
        <v>108</v>
      </c>
      <c r="C8" s="24"/>
      <c r="D8" s="24"/>
      <c r="E8" s="24"/>
      <c r="F8" s="24"/>
      <c r="G8" s="24"/>
      <c r="H8" s="24"/>
      <c r="I8" s="25">
        <f>$I$52+$I$58+$I$66+$I$74</f>
        <v>11957</v>
      </c>
      <c r="M8" s="26"/>
    </row>
    <row r="9" spans="1:26" x14ac:dyDescent="0.25">
      <c r="B9" s="29"/>
      <c r="C9" s="29"/>
      <c r="D9" s="29"/>
      <c r="E9" s="29"/>
      <c r="F9" s="29"/>
      <c r="G9" s="29"/>
      <c r="H9" s="29"/>
    </row>
    <row r="10" spans="1:26" ht="17.399999999999999" x14ac:dyDescent="0.3">
      <c r="B10" s="24" t="s">
        <v>73</v>
      </c>
      <c r="C10" s="24"/>
      <c r="D10" s="24"/>
      <c r="E10" s="24"/>
      <c r="F10" s="24"/>
      <c r="G10" s="24"/>
      <c r="H10" s="24"/>
      <c r="I10" s="25">
        <f>$I$6-$I$8</f>
        <v>5850</v>
      </c>
    </row>
    <row r="13" spans="1:26" s="13" customFormat="1" ht="17.399999999999999" x14ac:dyDescent="0.3">
      <c r="B13" s="13" t="s">
        <v>109</v>
      </c>
      <c r="K13" s="40"/>
    </row>
    <row r="16" spans="1:26" x14ac:dyDescent="0.25">
      <c r="A16" s="20"/>
      <c r="C16" s="76" t="s">
        <v>158</v>
      </c>
      <c r="D16" s="104"/>
      <c r="E16" s="77" t="s">
        <v>111</v>
      </c>
      <c r="F16" s="77" t="s">
        <v>112</v>
      </c>
      <c r="G16" s="77" t="s">
        <v>113</v>
      </c>
      <c r="H16" s="77" t="s">
        <v>114</v>
      </c>
      <c r="I16" s="78" t="s">
        <v>70</v>
      </c>
      <c r="J16" s="104"/>
      <c r="K16" s="79" t="s">
        <v>78</v>
      </c>
      <c r="L16" s="104"/>
      <c r="M16" s="104"/>
      <c r="N16" s="79" t="s">
        <v>79</v>
      </c>
      <c r="O16" s="104"/>
      <c r="P16" s="104"/>
      <c r="Q16" s="104"/>
      <c r="R16" s="104"/>
      <c r="S16" s="104"/>
      <c r="T16" s="20"/>
      <c r="U16" s="20"/>
      <c r="V16" s="20"/>
      <c r="W16" s="20"/>
    </row>
    <row r="17" spans="3:27" x14ac:dyDescent="0.25">
      <c r="C17" s="104" t="s">
        <v>26</v>
      </c>
      <c r="D17" s="104"/>
      <c r="E17" s="122">
        <v>1</v>
      </c>
      <c r="F17" s="122" t="s">
        <v>116</v>
      </c>
      <c r="G17" s="159">
        <v>175</v>
      </c>
      <c r="H17" s="122">
        <v>12</v>
      </c>
      <c r="I17" s="160">
        <f>H17*G17*E17</f>
        <v>2100</v>
      </c>
      <c r="J17" s="104"/>
      <c r="K17" s="209"/>
      <c r="L17" s="209"/>
      <c r="M17" s="104"/>
      <c r="N17" s="210"/>
      <c r="O17" s="210"/>
      <c r="P17" s="210"/>
      <c r="Q17" s="210"/>
      <c r="R17" s="210"/>
      <c r="S17" s="210"/>
    </row>
    <row r="18" spans="3:27" x14ac:dyDescent="0.25">
      <c r="C18" s="104" t="s">
        <v>159</v>
      </c>
      <c r="D18" s="104"/>
      <c r="E18" s="122">
        <v>1</v>
      </c>
      <c r="F18" s="122" t="s">
        <v>116</v>
      </c>
      <c r="G18" s="159">
        <v>175</v>
      </c>
      <c r="H18" s="122">
        <v>6</v>
      </c>
      <c r="I18" s="160">
        <f>H18*G18*E18</f>
        <v>1050</v>
      </c>
      <c r="J18" s="104"/>
      <c r="K18" s="209"/>
      <c r="L18" s="209"/>
      <c r="M18" s="104"/>
      <c r="N18" s="210"/>
      <c r="O18" s="210"/>
      <c r="P18" s="210"/>
      <c r="Q18" s="210"/>
      <c r="R18" s="210"/>
      <c r="S18" s="210"/>
    </row>
    <row r="19" spans="3:27" x14ac:dyDescent="0.25">
      <c r="C19" s="104" t="s">
        <v>120</v>
      </c>
      <c r="D19" s="104"/>
      <c r="E19" s="122" t="s">
        <v>120</v>
      </c>
      <c r="F19" s="162" t="s">
        <v>120</v>
      </c>
      <c r="G19" s="122" t="s">
        <v>120</v>
      </c>
      <c r="H19" s="122" t="s">
        <v>120</v>
      </c>
      <c r="I19" s="163" t="s">
        <v>120</v>
      </c>
      <c r="J19" s="104"/>
      <c r="K19" s="209"/>
      <c r="L19" s="209"/>
      <c r="M19" s="104"/>
      <c r="N19" s="210"/>
      <c r="O19" s="210"/>
      <c r="P19" s="210"/>
      <c r="Q19" s="210"/>
      <c r="R19" s="210"/>
      <c r="S19" s="210"/>
      <c r="T19" s="23"/>
      <c r="U19" s="23"/>
      <c r="V19" s="23"/>
      <c r="X19" s="23"/>
      <c r="Y19" s="23"/>
      <c r="Z19" s="23"/>
      <c r="AA19" s="23"/>
    </row>
    <row r="20" spans="3:27" x14ac:dyDescent="0.25">
      <c r="C20" s="80" t="s">
        <v>121</v>
      </c>
      <c r="D20" s="80"/>
      <c r="E20" s="80"/>
      <c r="F20" s="80"/>
      <c r="G20" s="80"/>
      <c r="H20" s="164"/>
      <c r="I20" s="81">
        <f>SUM(I17:I19)</f>
        <v>3150</v>
      </c>
      <c r="J20" s="104"/>
      <c r="K20" s="217"/>
      <c r="L20" s="217"/>
      <c r="M20" s="104"/>
      <c r="N20" s="217"/>
      <c r="O20" s="217"/>
      <c r="P20" s="217"/>
      <c r="Q20" s="217"/>
      <c r="R20" s="217"/>
      <c r="S20" s="217"/>
      <c r="T20" s="23"/>
      <c r="U20" s="23"/>
      <c r="V20" s="23"/>
      <c r="X20" s="23"/>
      <c r="Y20" s="23"/>
      <c r="Z20" s="23"/>
      <c r="AA20" s="23"/>
    </row>
    <row r="21" spans="3:27" x14ac:dyDescent="0.25">
      <c r="C21" s="104"/>
      <c r="D21" s="104"/>
      <c r="E21" s="104"/>
      <c r="F21" s="104"/>
      <c r="G21" s="104"/>
      <c r="H21" s="104"/>
      <c r="I21" s="104"/>
      <c r="J21" s="104"/>
      <c r="K21" s="217"/>
      <c r="L21" s="217"/>
      <c r="M21" s="104"/>
      <c r="N21" s="217"/>
      <c r="O21" s="217"/>
      <c r="P21" s="217"/>
      <c r="Q21" s="217"/>
      <c r="R21" s="217"/>
      <c r="S21" s="217"/>
      <c r="T21" s="23"/>
      <c r="U21" s="23"/>
      <c r="V21" s="23"/>
      <c r="X21" s="23"/>
      <c r="Y21" s="23"/>
      <c r="Z21" s="23"/>
      <c r="AA21" s="23"/>
    </row>
    <row r="22" spans="3:27" x14ac:dyDescent="0.25">
      <c r="C22" s="104"/>
      <c r="D22" s="104"/>
      <c r="E22" s="104"/>
      <c r="F22" s="104"/>
      <c r="G22" s="104"/>
      <c r="H22" s="104"/>
      <c r="I22" s="104"/>
      <c r="J22" s="104"/>
      <c r="K22" s="106"/>
      <c r="L22" s="104"/>
      <c r="M22" s="104"/>
      <c r="N22" s="165"/>
      <c r="O22" s="165"/>
      <c r="P22" s="165"/>
      <c r="Q22" s="165"/>
      <c r="R22" s="165"/>
      <c r="S22" s="165"/>
      <c r="T22" s="23"/>
      <c r="U22" s="23"/>
      <c r="V22" s="23"/>
      <c r="X22" s="23"/>
      <c r="Y22" s="23"/>
      <c r="Z22" s="23"/>
      <c r="AA22" s="23"/>
    </row>
    <row r="23" spans="3:27" x14ac:dyDescent="0.25">
      <c r="C23" s="76" t="s">
        <v>160</v>
      </c>
      <c r="D23" s="104"/>
      <c r="E23" s="77"/>
      <c r="F23" s="77"/>
      <c r="G23" s="77" t="s">
        <v>124</v>
      </c>
      <c r="H23" s="77" t="s">
        <v>161</v>
      </c>
      <c r="I23" s="78" t="s">
        <v>70</v>
      </c>
      <c r="J23" s="104"/>
      <c r="K23" s="79" t="s">
        <v>78</v>
      </c>
      <c r="L23" s="104"/>
      <c r="M23" s="104"/>
      <c r="N23" s="79" t="s">
        <v>79</v>
      </c>
      <c r="O23" s="104"/>
      <c r="P23" s="104"/>
      <c r="Q23" s="104"/>
      <c r="R23" s="104"/>
      <c r="S23" s="104"/>
    </row>
    <row r="24" spans="3:27" x14ac:dyDescent="0.25">
      <c r="C24" s="104" t="s">
        <v>162</v>
      </c>
      <c r="D24" s="104"/>
      <c r="E24" s="122"/>
      <c r="F24" s="122"/>
      <c r="G24" s="159">
        <v>135</v>
      </c>
      <c r="H24" s="168">
        <v>50</v>
      </c>
      <c r="I24" s="160">
        <f>G24*H24</f>
        <v>6750</v>
      </c>
      <c r="J24" s="104"/>
      <c r="K24" s="209"/>
      <c r="L24" s="209"/>
      <c r="M24" s="104"/>
      <c r="N24" s="210"/>
      <c r="O24" s="210"/>
      <c r="P24" s="210"/>
      <c r="Q24" s="210"/>
      <c r="R24" s="210"/>
      <c r="S24" s="210"/>
    </row>
    <row r="25" spans="3:27" x14ac:dyDescent="0.25">
      <c r="C25" s="104" t="s">
        <v>120</v>
      </c>
      <c r="D25" s="105"/>
      <c r="E25" s="122" t="s">
        <v>120</v>
      </c>
      <c r="F25" s="122" t="s">
        <v>120</v>
      </c>
      <c r="G25" s="122" t="s">
        <v>120</v>
      </c>
      <c r="H25" s="122" t="s">
        <v>120</v>
      </c>
      <c r="I25" s="163" t="s">
        <v>120</v>
      </c>
      <c r="J25" s="104"/>
      <c r="K25" s="209"/>
      <c r="L25" s="209"/>
      <c r="M25" s="104"/>
      <c r="N25" s="210"/>
      <c r="O25" s="210"/>
      <c r="P25" s="210"/>
      <c r="Q25" s="210"/>
      <c r="R25" s="210"/>
      <c r="S25" s="210"/>
    </row>
    <row r="26" spans="3:27" x14ac:dyDescent="0.25">
      <c r="C26" s="80" t="s">
        <v>121</v>
      </c>
      <c r="D26" s="80"/>
      <c r="E26" s="80"/>
      <c r="F26" s="80"/>
      <c r="G26" s="80"/>
      <c r="H26" s="80"/>
      <c r="I26" s="81">
        <f>SUM(I24:I25)</f>
        <v>6750</v>
      </c>
      <c r="J26" s="104"/>
      <c r="K26" s="217"/>
      <c r="L26" s="217"/>
      <c r="M26" s="104"/>
      <c r="N26" s="217"/>
      <c r="O26" s="217"/>
      <c r="P26" s="217"/>
      <c r="Q26" s="217"/>
      <c r="R26" s="217"/>
      <c r="S26" s="217"/>
    </row>
    <row r="27" spans="3:27" x14ac:dyDescent="0.25">
      <c r="C27" s="104"/>
      <c r="D27" s="104"/>
      <c r="E27" s="104"/>
      <c r="F27" s="104"/>
      <c r="G27" s="104"/>
      <c r="H27" s="104"/>
      <c r="I27" s="104"/>
      <c r="J27" s="104"/>
      <c r="K27" s="217"/>
      <c r="L27" s="217"/>
      <c r="M27" s="104"/>
      <c r="N27" s="217"/>
      <c r="O27" s="217"/>
      <c r="P27" s="217"/>
      <c r="Q27" s="217"/>
      <c r="R27" s="217"/>
      <c r="S27" s="217"/>
    </row>
    <row r="28" spans="3:27" x14ac:dyDescent="0.25">
      <c r="C28" s="76" t="s">
        <v>123</v>
      </c>
      <c r="D28" s="104"/>
      <c r="E28" s="77" t="s">
        <v>111</v>
      </c>
      <c r="F28" s="77" t="s">
        <v>112</v>
      </c>
      <c r="G28" s="77" t="s">
        <v>124</v>
      </c>
      <c r="H28" s="104"/>
      <c r="I28" s="78" t="s">
        <v>70</v>
      </c>
      <c r="J28" s="104"/>
      <c r="K28" s="79" t="s">
        <v>78</v>
      </c>
      <c r="L28" s="104"/>
      <c r="M28" s="104"/>
      <c r="N28" s="79" t="s">
        <v>79</v>
      </c>
      <c r="O28" s="104"/>
      <c r="P28" s="104"/>
      <c r="Q28" s="104"/>
      <c r="R28" s="104"/>
      <c r="S28" s="104"/>
    </row>
    <row r="29" spans="3:27" x14ac:dyDescent="0.25">
      <c r="C29" s="104" t="s">
        <v>125</v>
      </c>
      <c r="D29" s="104"/>
      <c r="E29" s="122">
        <v>4</v>
      </c>
      <c r="F29" s="122" t="s">
        <v>126</v>
      </c>
      <c r="G29" s="159">
        <v>658</v>
      </c>
      <c r="H29" s="104"/>
      <c r="I29" s="160">
        <f>G29*E29</f>
        <v>2632</v>
      </c>
      <c r="J29" s="104"/>
      <c r="K29" s="209"/>
      <c r="L29" s="209"/>
      <c r="M29" s="104"/>
      <c r="N29" s="210"/>
      <c r="O29" s="210"/>
      <c r="P29" s="210"/>
      <c r="Q29" s="210"/>
      <c r="R29" s="210"/>
      <c r="S29" s="210"/>
    </row>
    <row r="30" spans="3:27" x14ac:dyDescent="0.25">
      <c r="C30" s="104" t="s">
        <v>127</v>
      </c>
      <c r="D30" s="104"/>
      <c r="E30" s="122">
        <v>1</v>
      </c>
      <c r="F30" s="122" t="s">
        <v>128</v>
      </c>
      <c r="G30" s="159">
        <v>277</v>
      </c>
      <c r="H30" s="104"/>
      <c r="I30" s="160">
        <f>G30*E30</f>
        <v>277</v>
      </c>
      <c r="J30" s="104"/>
      <c r="K30" s="209"/>
      <c r="L30" s="209"/>
      <c r="M30" s="104"/>
      <c r="N30" s="210"/>
      <c r="O30" s="210"/>
      <c r="P30" s="210"/>
      <c r="Q30" s="210"/>
      <c r="R30" s="210"/>
      <c r="S30" s="210"/>
    </row>
    <row r="31" spans="3:27" x14ac:dyDescent="0.25">
      <c r="C31" s="104" t="s">
        <v>129</v>
      </c>
      <c r="D31" s="104"/>
      <c r="E31" s="122">
        <v>2</v>
      </c>
      <c r="F31" s="122" t="s">
        <v>130</v>
      </c>
      <c r="G31" s="159">
        <v>384</v>
      </c>
      <c r="H31" s="104"/>
      <c r="I31" s="160">
        <f>G31*E31</f>
        <v>768</v>
      </c>
      <c r="J31" s="104"/>
      <c r="K31" s="209"/>
      <c r="L31" s="209"/>
      <c r="M31" s="104"/>
      <c r="N31" s="210"/>
      <c r="O31" s="210"/>
      <c r="P31" s="210"/>
      <c r="Q31" s="210"/>
      <c r="R31" s="210"/>
      <c r="S31" s="210"/>
    </row>
    <row r="32" spans="3:27" x14ac:dyDescent="0.25">
      <c r="C32" s="104" t="s">
        <v>131</v>
      </c>
      <c r="D32" s="104"/>
      <c r="E32" s="122">
        <v>1</v>
      </c>
      <c r="F32" s="122" t="s">
        <v>132</v>
      </c>
      <c r="G32" s="159">
        <v>230</v>
      </c>
      <c r="H32" s="104"/>
      <c r="I32" s="160">
        <f>G32*E32</f>
        <v>230</v>
      </c>
      <c r="J32" s="104"/>
      <c r="K32" s="209"/>
      <c r="L32" s="209"/>
      <c r="M32" s="104"/>
      <c r="N32" s="210"/>
      <c r="O32" s="210"/>
      <c r="P32" s="210"/>
      <c r="Q32" s="210"/>
      <c r="R32" s="210"/>
      <c r="S32" s="210"/>
    </row>
    <row r="33" spans="1:19" x14ac:dyDescent="0.25">
      <c r="C33" s="104" t="s">
        <v>120</v>
      </c>
      <c r="D33" s="105"/>
      <c r="E33" s="122" t="s">
        <v>120</v>
      </c>
      <c r="F33" s="122" t="s">
        <v>120</v>
      </c>
      <c r="G33" s="122" t="s">
        <v>120</v>
      </c>
      <c r="H33" s="105"/>
      <c r="I33" s="163" t="s">
        <v>120</v>
      </c>
      <c r="J33" s="104"/>
      <c r="K33" s="209"/>
      <c r="L33" s="209"/>
      <c r="M33" s="104"/>
      <c r="N33" s="210"/>
      <c r="O33" s="210"/>
      <c r="P33" s="210"/>
      <c r="Q33" s="210"/>
      <c r="R33" s="210"/>
      <c r="S33" s="210"/>
    </row>
    <row r="34" spans="1:19" x14ac:dyDescent="0.25">
      <c r="C34" s="80" t="s">
        <v>121</v>
      </c>
      <c r="D34" s="80"/>
      <c r="E34" s="80"/>
      <c r="F34" s="80"/>
      <c r="G34" s="80"/>
      <c r="H34" s="80"/>
      <c r="I34" s="81">
        <f>SUM(I29:I33)</f>
        <v>3907</v>
      </c>
      <c r="J34" s="104"/>
      <c r="K34" s="106"/>
      <c r="L34" s="104"/>
      <c r="M34" s="104"/>
      <c r="N34" s="104"/>
      <c r="O34" s="104"/>
      <c r="P34" s="104"/>
      <c r="Q34" s="104"/>
      <c r="R34" s="104"/>
      <c r="S34" s="104"/>
    </row>
    <row r="35" spans="1:19" x14ac:dyDescent="0.25">
      <c r="C35" s="104"/>
      <c r="D35" s="104"/>
      <c r="E35" s="104"/>
      <c r="F35" s="104"/>
      <c r="G35" s="104"/>
      <c r="H35" s="104"/>
      <c r="I35" s="104"/>
      <c r="J35" s="104"/>
      <c r="K35" s="217"/>
      <c r="L35" s="217"/>
      <c r="M35" s="104"/>
      <c r="N35" s="217"/>
      <c r="O35" s="217"/>
      <c r="P35" s="217"/>
      <c r="Q35" s="217"/>
      <c r="R35" s="217"/>
      <c r="S35" s="217"/>
    </row>
    <row r="36" spans="1:19" ht="15" customHeight="1" x14ac:dyDescent="0.25">
      <c r="C36" s="76" t="s">
        <v>163</v>
      </c>
      <c r="D36" s="104"/>
      <c r="E36" s="77" t="s">
        <v>111</v>
      </c>
      <c r="F36" s="77" t="s">
        <v>112</v>
      </c>
      <c r="G36" s="77" t="s">
        <v>124</v>
      </c>
      <c r="H36" s="104"/>
      <c r="I36" s="78" t="s">
        <v>70</v>
      </c>
      <c r="J36" s="104"/>
      <c r="K36" s="79" t="s">
        <v>78</v>
      </c>
      <c r="L36" s="104"/>
      <c r="M36" s="104"/>
      <c r="N36" s="79" t="s">
        <v>79</v>
      </c>
      <c r="O36" s="104"/>
      <c r="P36" s="104"/>
      <c r="Q36" s="104"/>
      <c r="R36" s="104"/>
      <c r="S36" s="104"/>
    </row>
    <row r="37" spans="1:19" x14ac:dyDescent="0.25">
      <c r="C37" s="104" t="s">
        <v>164</v>
      </c>
      <c r="D37" s="104"/>
      <c r="E37" s="122">
        <v>2</v>
      </c>
      <c r="F37" s="122" t="s">
        <v>165</v>
      </c>
      <c r="G37" s="159">
        <v>1000</v>
      </c>
      <c r="H37" s="104"/>
      <c r="I37" s="160">
        <f>G37*E37</f>
        <v>2000</v>
      </c>
      <c r="J37" s="104"/>
      <c r="K37" s="209"/>
      <c r="L37" s="209"/>
      <c r="M37" s="104"/>
      <c r="N37" s="210"/>
      <c r="O37" s="210"/>
      <c r="P37" s="210"/>
      <c r="Q37" s="210"/>
      <c r="R37" s="210"/>
      <c r="S37" s="210"/>
    </row>
    <row r="38" spans="1:19" x14ac:dyDescent="0.25">
      <c r="C38" s="104" t="s">
        <v>166</v>
      </c>
      <c r="D38" s="104"/>
      <c r="E38" s="122">
        <v>4</v>
      </c>
      <c r="F38" s="122" t="s">
        <v>167</v>
      </c>
      <c r="G38" s="159">
        <v>50</v>
      </c>
      <c r="H38" s="104"/>
      <c r="I38" s="160">
        <f>G38*E38</f>
        <v>200</v>
      </c>
      <c r="J38" s="104"/>
      <c r="K38" s="209"/>
      <c r="L38" s="209"/>
      <c r="M38" s="104"/>
      <c r="N38" s="210"/>
      <c r="O38" s="210"/>
      <c r="P38" s="210"/>
      <c r="Q38" s="210"/>
      <c r="R38" s="210"/>
      <c r="S38" s="210"/>
    </row>
    <row r="39" spans="1:19" x14ac:dyDescent="0.25">
      <c r="C39" s="104" t="s">
        <v>168</v>
      </c>
      <c r="D39" s="104"/>
      <c r="E39" s="122">
        <v>4</v>
      </c>
      <c r="F39" s="122" t="s">
        <v>169</v>
      </c>
      <c r="G39" s="159">
        <v>150</v>
      </c>
      <c r="H39" s="104"/>
      <c r="I39" s="160">
        <f>G39*E39</f>
        <v>600</v>
      </c>
      <c r="J39" s="104"/>
      <c r="K39" s="209"/>
      <c r="L39" s="209"/>
      <c r="M39" s="104"/>
      <c r="N39" s="210"/>
      <c r="O39" s="210"/>
      <c r="P39" s="210"/>
      <c r="Q39" s="210"/>
      <c r="R39" s="210"/>
      <c r="S39" s="210"/>
    </row>
    <row r="40" spans="1:19" x14ac:dyDescent="0.25">
      <c r="C40" s="104" t="s">
        <v>170</v>
      </c>
      <c r="D40" s="104"/>
      <c r="E40" s="122">
        <v>6</v>
      </c>
      <c r="F40" s="122" t="s">
        <v>171</v>
      </c>
      <c r="G40" s="159">
        <v>200</v>
      </c>
      <c r="H40" s="104"/>
      <c r="I40" s="160">
        <f>G40*E40</f>
        <v>1200</v>
      </c>
      <c r="J40" s="104"/>
      <c r="K40" s="209"/>
      <c r="L40" s="209"/>
      <c r="M40" s="104"/>
      <c r="N40" s="210"/>
      <c r="O40" s="210"/>
      <c r="P40" s="210"/>
      <c r="Q40" s="210"/>
      <c r="R40" s="210"/>
      <c r="S40" s="210"/>
    </row>
    <row r="41" spans="1:19" x14ac:dyDescent="0.25">
      <c r="C41" s="104" t="s">
        <v>120</v>
      </c>
      <c r="D41" s="105"/>
      <c r="E41" s="122" t="s">
        <v>120</v>
      </c>
      <c r="F41" s="122" t="s">
        <v>120</v>
      </c>
      <c r="G41" s="122" t="s">
        <v>120</v>
      </c>
      <c r="H41" s="105"/>
      <c r="I41" s="163" t="s">
        <v>120</v>
      </c>
      <c r="J41" s="104"/>
      <c r="K41" s="209"/>
      <c r="L41" s="209"/>
      <c r="M41" s="104"/>
      <c r="N41" s="210"/>
      <c r="O41" s="210"/>
      <c r="P41" s="210"/>
      <c r="Q41" s="210"/>
      <c r="R41" s="210"/>
      <c r="S41" s="210"/>
    </row>
    <row r="42" spans="1:19" x14ac:dyDescent="0.25">
      <c r="C42" s="80" t="s">
        <v>121</v>
      </c>
      <c r="D42" s="80"/>
      <c r="E42" s="80"/>
      <c r="F42" s="80"/>
      <c r="G42" s="80"/>
      <c r="H42" s="80"/>
      <c r="I42" s="81">
        <f>SUM(I37:I41)</f>
        <v>4000</v>
      </c>
      <c r="J42" s="104"/>
      <c r="K42" s="106"/>
      <c r="L42" s="104"/>
      <c r="M42" s="104"/>
      <c r="N42" s="104"/>
      <c r="O42" s="104"/>
      <c r="P42" s="104"/>
      <c r="Q42" s="104"/>
      <c r="R42" s="104"/>
      <c r="S42" s="104"/>
    </row>
    <row r="43" spans="1:19" x14ac:dyDescent="0.25">
      <c r="C43" s="104"/>
      <c r="D43" s="104"/>
      <c r="E43" s="104"/>
      <c r="F43" s="104"/>
      <c r="G43" s="104"/>
      <c r="H43" s="104"/>
      <c r="I43" s="104"/>
      <c r="J43" s="104"/>
      <c r="K43" s="106"/>
      <c r="L43" s="104"/>
      <c r="M43" s="104"/>
      <c r="N43" s="104"/>
      <c r="O43" s="104"/>
      <c r="P43" s="104"/>
      <c r="Q43" s="104"/>
      <c r="R43" s="104"/>
      <c r="S43" s="104"/>
    </row>
    <row r="44" spans="1:19" x14ac:dyDescent="0.25">
      <c r="C44" s="104"/>
      <c r="D44" s="104"/>
      <c r="E44" s="104"/>
      <c r="F44" s="104"/>
      <c r="G44" s="104"/>
      <c r="H44" s="104"/>
      <c r="I44" s="104"/>
      <c r="J44" s="104"/>
      <c r="K44" s="106"/>
      <c r="L44" s="35"/>
      <c r="M44" s="104"/>
      <c r="N44" s="104"/>
      <c r="O44" s="104"/>
      <c r="P44" s="104"/>
      <c r="Q44" s="104"/>
      <c r="R44" s="104"/>
      <c r="S44" s="104"/>
    </row>
    <row r="45" spans="1:19" s="13" customFormat="1" ht="17.399999999999999" x14ac:dyDescent="0.3">
      <c r="B45" s="13" t="s">
        <v>138</v>
      </c>
      <c r="C45" s="44"/>
      <c r="D45" s="44"/>
      <c r="E45" s="44"/>
      <c r="F45" s="44"/>
      <c r="G45" s="82"/>
      <c r="H45" s="82"/>
      <c r="I45" s="82"/>
      <c r="J45" s="44"/>
      <c r="K45" s="45"/>
      <c r="L45" s="44"/>
      <c r="M45" s="44"/>
      <c r="N45" s="44"/>
      <c r="O45" s="44"/>
      <c r="P45" s="44"/>
      <c r="Q45" s="44"/>
      <c r="R45" s="44"/>
      <c r="S45" s="44"/>
    </row>
    <row r="46" spans="1:19" x14ac:dyDescent="0.25">
      <c r="C46" s="104"/>
      <c r="D46" s="104"/>
      <c r="E46" s="104"/>
      <c r="F46" s="104"/>
      <c r="G46" s="104"/>
      <c r="H46" s="104"/>
      <c r="I46" s="104"/>
      <c r="J46" s="104"/>
      <c r="K46" s="106"/>
      <c r="L46" s="104"/>
      <c r="M46" s="104"/>
      <c r="N46" s="104"/>
      <c r="O46" s="104"/>
      <c r="P46" s="104"/>
      <c r="Q46" s="104"/>
      <c r="R46" s="104"/>
      <c r="S46" s="104"/>
    </row>
    <row r="47" spans="1:19" x14ac:dyDescent="0.25">
      <c r="C47" s="104"/>
      <c r="D47" s="104"/>
      <c r="E47" s="104"/>
      <c r="F47" s="104"/>
      <c r="G47" s="104"/>
      <c r="H47" s="104"/>
      <c r="I47" s="104"/>
      <c r="J47" s="104"/>
      <c r="K47" s="106"/>
      <c r="L47" s="104"/>
      <c r="M47" s="104"/>
      <c r="N47" s="104"/>
      <c r="O47" s="104"/>
      <c r="P47" s="104"/>
      <c r="Q47" s="104"/>
      <c r="R47" s="104"/>
      <c r="S47" s="104"/>
    </row>
    <row r="48" spans="1:19" x14ac:dyDescent="0.25">
      <c r="A48" s="20"/>
      <c r="C48" s="76" t="s">
        <v>158</v>
      </c>
      <c r="D48" s="104"/>
      <c r="E48" s="77" t="s">
        <v>111</v>
      </c>
      <c r="F48" s="77" t="s">
        <v>112</v>
      </c>
      <c r="G48" s="77" t="s">
        <v>113</v>
      </c>
      <c r="H48" s="77" t="s">
        <v>114</v>
      </c>
      <c r="I48" s="78" t="s">
        <v>70</v>
      </c>
      <c r="J48" s="104"/>
      <c r="K48" s="79" t="s">
        <v>78</v>
      </c>
      <c r="L48" s="104"/>
      <c r="M48" s="104"/>
      <c r="N48" s="79" t="s">
        <v>79</v>
      </c>
      <c r="O48" s="104"/>
      <c r="P48" s="104"/>
      <c r="Q48" s="104"/>
      <c r="R48" s="104"/>
      <c r="S48" s="104"/>
    </row>
    <row r="49" spans="3:19" x14ac:dyDescent="0.25">
      <c r="C49" s="104" t="s">
        <v>26</v>
      </c>
      <c r="D49" s="104"/>
      <c r="E49" s="122">
        <v>1</v>
      </c>
      <c r="F49" s="122" t="s">
        <v>116</v>
      </c>
      <c r="G49" s="159">
        <v>175</v>
      </c>
      <c r="H49" s="122">
        <v>12</v>
      </c>
      <c r="I49" s="160">
        <f>H49*G49*E49</f>
        <v>2100</v>
      </c>
      <c r="J49" s="104"/>
      <c r="K49" s="209"/>
      <c r="L49" s="209"/>
      <c r="M49" s="104"/>
      <c r="N49" s="210"/>
      <c r="O49" s="210"/>
      <c r="P49" s="210"/>
      <c r="Q49" s="210"/>
      <c r="R49" s="210"/>
      <c r="S49" s="210"/>
    </row>
    <row r="50" spans="3:19" x14ac:dyDescent="0.25">
      <c r="C50" s="104" t="s">
        <v>159</v>
      </c>
      <c r="D50" s="104"/>
      <c r="E50" s="122">
        <v>1</v>
      </c>
      <c r="F50" s="122" t="s">
        <v>116</v>
      </c>
      <c r="G50" s="159">
        <v>175</v>
      </c>
      <c r="H50" s="122">
        <v>6</v>
      </c>
      <c r="I50" s="160">
        <f>H50*G50*E50</f>
        <v>1050</v>
      </c>
      <c r="J50" s="104"/>
      <c r="K50" s="209"/>
      <c r="L50" s="209"/>
      <c r="M50" s="104"/>
      <c r="N50" s="210"/>
      <c r="O50" s="210"/>
      <c r="P50" s="210"/>
      <c r="Q50" s="210"/>
      <c r="R50" s="210"/>
      <c r="S50" s="210"/>
    </row>
    <row r="51" spans="3:19" x14ac:dyDescent="0.25">
      <c r="C51" s="104" t="s">
        <v>120</v>
      </c>
      <c r="D51" s="104"/>
      <c r="E51" s="122" t="s">
        <v>120</v>
      </c>
      <c r="F51" s="162" t="s">
        <v>120</v>
      </c>
      <c r="G51" s="122" t="s">
        <v>120</v>
      </c>
      <c r="H51" s="122" t="s">
        <v>120</v>
      </c>
      <c r="I51" s="163" t="s">
        <v>120</v>
      </c>
      <c r="J51" s="104"/>
      <c r="K51" s="209"/>
      <c r="L51" s="209"/>
      <c r="M51" s="104"/>
      <c r="N51" s="210"/>
      <c r="O51" s="210"/>
      <c r="P51" s="210"/>
      <c r="Q51" s="210"/>
      <c r="R51" s="210"/>
      <c r="S51" s="210"/>
    </row>
    <row r="52" spans="3:19" x14ac:dyDescent="0.25">
      <c r="C52" s="80" t="s">
        <v>121</v>
      </c>
      <c r="D52" s="80"/>
      <c r="E52" s="80"/>
      <c r="F52" s="80"/>
      <c r="G52" s="80"/>
      <c r="H52" s="164"/>
      <c r="I52" s="81">
        <f>SUM(I49:I51)</f>
        <v>3150</v>
      </c>
      <c r="J52" s="104"/>
      <c r="K52" s="217"/>
      <c r="L52" s="217"/>
      <c r="M52" s="104"/>
      <c r="N52" s="217"/>
      <c r="O52" s="217"/>
      <c r="P52" s="217"/>
      <c r="Q52" s="217"/>
      <c r="R52" s="217"/>
      <c r="S52" s="217"/>
    </row>
    <row r="53" spans="3:19" x14ac:dyDescent="0.25">
      <c r="C53" s="104"/>
      <c r="D53" s="104"/>
      <c r="E53" s="104"/>
      <c r="F53" s="104"/>
      <c r="G53" s="104"/>
      <c r="H53" s="104"/>
      <c r="I53" s="104"/>
      <c r="J53" s="104"/>
      <c r="K53" s="217"/>
      <c r="L53" s="217"/>
      <c r="M53" s="104"/>
      <c r="N53" s="217"/>
      <c r="O53" s="217"/>
      <c r="P53" s="217"/>
      <c r="Q53" s="217"/>
      <c r="R53" s="217"/>
      <c r="S53" s="217"/>
    </row>
    <row r="54" spans="3:19" x14ac:dyDescent="0.25">
      <c r="C54" s="104"/>
      <c r="D54" s="104"/>
      <c r="E54" s="104"/>
      <c r="F54" s="104"/>
      <c r="G54" s="104"/>
      <c r="H54" s="104"/>
      <c r="I54" s="104"/>
      <c r="J54" s="104"/>
      <c r="K54" s="106"/>
      <c r="L54" s="104"/>
      <c r="M54" s="104"/>
      <c r="N54" s="104"/>
      <c r="O54" s="104"/>
      <c r="P54" s="104"/>
      <c r="Q54" s="104"/>
      <c r="R54" s="104"/>
      <c r="S54" s="104"/>
    </row>
    <row r="55" spans="3:19" x14ac:dyDescent="0.25">
      <c r="C55" s="76" t="s">
        <v>160</v>
      </c>
      <c r="D55" s="104"/>
      <c r="E55" s="77"/>
      <c r="F55" s="77"/>
      <c r="G55" s="77" t="s">
        <v>124</v>
      </c>
      <c r="H55" s="77" t="s">
        <v>161</v>
      </c>
      <c r="I55" s="78" t="s">
        <v>70</v>
      </c>
      <c r="J55" s="104"/>
      <c r="K55" s="79" t="s">
        <v>78</v>
      </c>
      <c r="L55" s="104"/>
      <c r="M55" s="104"/>
      <c r="N55" s="79" t="s">
        <v>79</v>
      </c>
      <c r="O55" s="104"/>
      <c r="P55" s="104"/>
      <c r="Q55" s="104"/>
      <c r="R55" s="104"/>
      <c r="S55" s="104"/>
    </row>
    <row r="56" spans="3:19" x14ac:dyDescent="0.25">
      <c r="C56" s="104" t="s">
        <v>162</v>
      </c>
      <c r="D56" s="104"/>
      <c r="E56" s="122"/>
      <c r="F56" s="122"/>
      <c r="G56" s="159">
        <v>135</v>
      </c>
      <c r="H56" s="168">
        <v>20</v>
      </c>
      <c r="I56" s="160">
        <f>G56*H56</f>
        <v>2700</v>
      </c>
      <c r="J56" s="104"/>
      <c r="K56" s="209"/>
      <c r="L56" s="209"/>
      <c r="M56" s="104"/>
      <c r="N56" s="210"/>
      <c r="O56" s="210"/>
      <c r="P56" s="210"/>
      <c r="Q56" s="210"/>
      <c r="R56" s="210"/>
      <c r="S56" s="210"/>
    </row>
    <row r="57" spans="3:19" x14ac:dyDescent="0.25">
      <c r="C57" s="104" t="s">
        <v>120</v>
      </c>
      <c r="D57" s="105"/>
      <c r="E57" s="122" t="s">
        <v>120</v>
      </c>
      <c r="F57" s="122" t="s">
        <v>120</v>
      </c>
      <c r="G57" s="122" t="s">
        <v>120</v>
      </c>
      <c r="H57" s="122" t="s">
        <v>120</v>
      </c>
      <c r="I57" s="163" t="s">
        <v>120</v>
      </c>
      <c r="J57" s="104"/>
      <c r="K57" s="209"/>
      <c r="L57" s="209"/>
      <c r="M57" s="104"/>
      <c r="N57" s="210"/>
      <c r="O57" s="210"/>
      <c r="P57" s="210"/>
      <c r="Q57" s="210"/>
      <c r="R57" s="210"/>
      <c r="S57" s="210"/>
    </row>
    <row r="58" spans="3:19" x14ac:dyDescent="0.25">
      <c r="C58" s="80" t="s">
        <v>121</v>
      </c>
      <c r="D58" s="80"/>
      <c r="E58" s="80"/>
      <c r="F58" s="80"/>
      <c r="G58" s="80"/>
      <c r="H58" s="80"/>
      <c r="I58" s="81">
        <f>SUM(I56:I57)</f>
        <v>2700</v>
      </c>
      <c r="J58" s="104"/>
      <c r="K58" s="217"/>
      <c r="L58" s="217"/>
      <c r="M58" s="104"/>
      <c r="N58" s="217"/>
      <c r="O58" s="217"/>
      <c r="P58" s="217"/>
      <c r="Q58" s="217"/>
      <c r="R58" s="217"/>
      <c r="S58" s="217"/>
    </row>
    <row r="59" spans="3:19" x14ac:dyDescent="0.25">
      <c r="C59" s="104"/>
      <c r="D59" s="104"/>
      <c r="E59" s="104"/>
      <c r="F59" s="104"/>
      <c r="G59" s="104"/>
      <c r="H59" s="104"/>
      <c r="I59" s="104"/>
      <c r="J59" s="104"/>
      <c r="K59" s="217"/>
      <c r="L59" s="217"/>
      <c r="M59" s="104"/>
      <c r="N59" s="217"/>
      <c r="O59" s="217"/>
      <c r="P59" s="217"/>
      <c r="Q59" s="217"/>
      <c r="R59" s="217"/>
      <c r="S59" s="217"/>
    </row>
    <row r="60" spans="3:19" x14ac:dyDescent="0.25">
      <c r="C60" s="76" t="s">
        <v>123</v>
      </c>
      <c r="D60" s="104"/>
      <c r="E60" s="77" t="s">
        <v>111</v>
      </c>
      <c r="F60" s="77" t="s">
        <v>112</v>
      </c>
      <c r="G60" s="77" t="s">
        <v>124</v>
      </c>
      <c r="H60" s="104"/>
      <c r="I60" s="78" t="s">
        <v>70</v>
      </c>
      <c r="J60" s="104"/>
      <c r="K60" s="79" t="s">
        <v>78</v>
      </c>
      <c r="L60" s="104"/>
      <c r="M60" s="104"/>
      <c r="N60" s="79" t="s">
        <v>79</v>
      </c>
      <c r="O60" s="104"/>
      <c r="P60" s="104"/>
      <c r="Q60" s="104"/>
      <c r="R60" s="104"/>
      <c r="S60" s="104"/>
    </row>
    <row r="61" spans="3:19" x14ac:dyDescent="0.25">
      <c r="C61" s="104" t="s">
        <v>125</v>
      </c>
      <c r="D61" s="104"/>
      <c r="E61" s="122">
        <v>4</v>
      </c>
      <c r="F61" s="122" t="s">
        <v>126</v>
      </c>
      <c r="G61" s="159">
        <v>658</v>
      </c>
      <c r="H61" s="104"/>
      <c r="I61" s="160">
        <f>G61*E61</f>
        <v>2632</v>
      </c>
      <c r="J61" s="104"/>
      <c r="K61" s="209"/>
      <c r="L61" s="209"/>
      <c r="M61" s="104"/>
      <c r="N61" s="210"/>
      <c r="O61" s="210"/>
      <c r="P61" s="210"/>
      <c r="Q61" s="210"/>
      <c r="R61" s="210"/>
      <c r="S61" s="210"/>
    </row>
    <row r="62" spans="3:19" x14ac:dyDescent="0.25">
      <c r="C62" s="104" t="s">
        <v>127</v>
      </c>
      <c r="D62" s="104"/>
      <c r="E62" s="122">
        <v>1</v>
      </c>
      <c r="F62" s="122" t="s">
        <v>128</v>
      </c>
      <c r="G62" s="159">
        <v>277</v>
      </c>
      <c r="H62" s="104"/>
      <c r="I62" s="160">
        <f>G62*E62</f>
        <v>277</v>
      </c>
      <c r="J62" s="104"/>
      <c r="K62" s="209"/>
      <c r="L62" s="209"/>
      <c r="M62" s="104"/>
      <c r="N62" s="210"/>
      <c r="O62" s="210"/>
      <c r="P62" s="210"/>
      <c r="Q62" s="210"/>
      <c r="R62" s="210"/>
      <c r="S62" s="210"/>
    </row>
    <row r="63" spans="3:19" x14ac:dyDescent="0.25">
      <c r="C63" s="104" t="s">
        <v>129</v>
      </c>
      <c r="D63" s="104"/>
      <c r="E63" s="122">
        <v>2</v>
      </c>
      <c r="F63" s="122" t="s">
        <v>130</v>
      </c>
      <c r="G63" s="159">
        <v>384</v>
      </c>
      <c r="H63" s="104"/>
      <c r="I63" s="160">
        <f>G63*E63</f>
        <v>768</v>
      </c>
      <c r="J63" s="104"/>
      <c r="K63" s="209"/>
      <c r="L63" s="209"/>
      <c r="M63" s="104"/>
      <c r="N63" s="210"/>
      <c r="O63" s="210"/>
      <c r="P63" s="210"/>
      <c r="Q63" s="210"/>
      <c r="R63" s="210"/>
      <c r="S63" s="210"/>
    </row>
    <row r="64" spans="3:19" x14ac:dyDescent="0.25">
      <c r="C64" s="104" t="s">
        <v>131</v>
      </c>
      <c r="D64" s="104"/>
      <c r="E64" s="122">
        <v>1</v>
      </c>
      <c r="F64" s="122" t="s">
        <v>132</v>
      </c>
      <c r="G64" s="159">
        <v>230</v>
      </c>
      <c r="H64" s="104"/>
      <c r="I64" s="160">
        <f>G64*E64</f>
        <v>230</v>
      </c>
      <c r="J64" s="104"/>
      <c r="K64" s="209"/>
      <c r="L64" s="209"/>
      <c r="M64" s="104"/>
      <c r="N64" s="210"/>
      <c r="O64" s="210"/>
      <c r="P64" s="210"/>
      <c r="Q64" s="210"/>
      <c r="R64" s="210"/>
      <c r="S64" s="210"/>
    </row>
    <row r="65" spans="3:19" x14ac:dyDescent="0.25">
      <c r="C65" s="104" t="s">
        <v>120</v>
      </c>
      <c r="D65" s="105"/>
      <c r="E65" s="122" t="s">
        <v>120</v>
      </c>
      <c r="F65" s="122" t="s">
        <v>120</v>
      </c>
      <c r="G65" s="122" t="s">
        <v>120</v>
      </c>
      <c r="H65" s="105"/>
      <c r="I65" s="163" t="s">
        <v>120</v>
      </c>
      <c r="J65" s="104"/>
      <c r="K65" s="209"/>
      <c r="L65" s="209"/>
      <c r="M65" s="104"/>
      <c r="N65" s="210"/>
      <c r="O65" s="210"/>
      <c r="P65" s="210"/>
      <c r="Q65" s="210"/>
      <c r="R65" s="210"/>
      <c r="S65" s="210"/>
    </row>
    <row r="66" spans="3:19" x14ac:dyDescent="0.25">
      <c r="C66" s="80" t="s">
        <v>121</v>
      </c>
      <c r="D66" s="80"/>
      <c r="E66" s="80"/>
      <c r="F66" s="80"/>
      <c r="G66" s="80"/>
      <c r="H66" s="80"/>
      <c r="I66" s="81">
        <f>SUM(I61:I65)</f>
        <v>3907</v>
      </c>
      <c r="J66" s="104"/>
      <c r="K66" s="106"/>
      <c r="L66" s="104"/>
      <c r="M66" s="104"/>
      <c r="N66" s="104"/>
      <c r="O66" s="104"/>
      <c r="P66" s="104"/>
      <c r="Q66" s="104"/>
      <c r="R66" s="104"/>
      <c r="S66" s="104"/>
    </row>
    <row r="67" spans="3:19" x14ac:dyDescent="0.25">
      <c r="C67" s="104"/>
      <c r="D67" s="104"/>
      <c r="E67" s="104"/>
      <c r="F67" s="104"/>
      <c r="G67" s="104"/>
      <c r="H67" s="104"/>
      <c r="I67" s="104"/>
      <c r="J67" s="104"/>
      <c r="K67" s="217"/>
      <c r="L67" s="217"/>
      <c r="M67" s="104"/>
      <c r="N67" s="217"/>
      <c r="O67" s="217"/>
      <c r="P67" s="217"/>
      <c r="Q67" s="217"/>
      <c r="R67" s="217"/>
      <c r="S67" s="217"/>
    </row>
    <row r="68" spans="3:19" x14ac:dyDescent="0.25">
      <c r="C68" s="76" t="s">
        <v>163</v>
      </c>
      <c r="D68" s="104"/>
      <c r="E68" s="77" t="s">
        <v>111</v>
      </c>
      <c r="F68" s="77" t="s">
        <v>112</v>
      </c>
      <c r="G68" s="77" t="s">
        <v>124</v>
      </c>
      <c r="H68" s="104"/>
      <c r="I68" s="78" t="s">
        <v>70</v>
      </c>
      <c r="J68" s="104"/>
      <c r="K68" s="79" t="s">
        <v>78</v>
      </c>
      <c r="L68" s="104"/>
      <c r="M68" s="104"/>
      <c r="N68" s="79" t="s">
        <v>79</v>
      </c>
      <c r="O68" s="104"/>
      <c r="P68" s="104"/>
      <c r="Q68" s="104"/>
      <c r="R68" s="104"/>
      <c r="S68" s="104"/>
    </row>
    <row r="69" spans="3:19" x14ac:dyDescent="0.25">
      <c r="C69" s="104" t="s">
        <v>164</v>
      </c>
      <c r="D69" s="104"/>
      <c r="E69" s="122">
        <v>2</v>
      </c>
      <c r="F69" s="122" t="s">
        <v>165</v>
      </c>
      <c r="G69" s="159">
        <v>100</v>
      </c>
      <c r="H69" s="104"/>
      <c r="I69" s="160">
        <f>G69*E69</f>
        <v>200</v>
      </c>
      <c r="J69" s="104"/>
      <c r="K69" s="209"/>
      <c r="L69" s="209"/>
      <c r="M69" s="104"/>
      <c r="N69" s="210"/>
      <c r="O69" s="210"/>
      <c r="P69" s="210"/>
      <c r="Q69" s="210"/>
      <c r="R69" s="210"/>
      <c r="S69" s="210"/>
    </row>
    <row r="70" spans="3:19" x14ac:dyDescent="0.25">
      <c r="C70" s="104" t="s">
        <v>166</v>
      </c>
      <c r="D70" s="104"/>
      <c r="E70" s="122">
        <v>4</v>
      </c>
      <c r="F70" s="122" t="s">
        <v>167</v>
      </c>
      <c r="G70" s="159">
        <v>50</v>
      </c>
      <c r="H70" s="104"/>
      <c r="I70" s="160">
        <f>G70*E70</f>
        <v>200</v>
      </c>
      <c r="J70" s="104"/>
      <c r="K70" s="209"/>
      <c r="L70" s="209"/>
      <c r="M70" s="104"/>
      <c r="N70" s="210"/>
      <c r="O70" s="210"/>
      <c r="P70" s="210"/>
      <c r="Q70" s="210"/>
      <c r="R70" s="210"/>
      <c r="S70" s="210"/>
    </row>
    <row r="71" spans="3:19" x14ac:dyDescent="0.25">
      <c r="C71" s="104" t="s">
        <v>168</v>
      </c>
      <c r="D71" s="104"/>
      <c r="E71" s="122">
        <v>4</v>
      </c>
      <c r="F71" s="122" t="s">
        <v>169</v>
      </c>
      <c r="G71" s="159">
        <v>150</v>
      </c>
      <c r="H71" s="104"/>
      <c r="I71" s="160">
        <f>G71*E71</f>
        <v>600</v>
      </c>
      <c r="J71" s="104"/>
      <c r="K71" s="209"/>
      <c r="L71" s="209"/>
      <c r="M71" s="104"/>
      <c r="N71" s="210"/>
      <c r="O71" s="210"/>
      <c r="P71" s="210"/>
      <c r="Q71" s="210"/>
      <c r="R71" s="210"/>
      <c r="S71" s="210"/>
    </row>
    <row r="72" spans="3:19" x14ac:dyDescent="0.25">
      <c r="C72" s="104" t="s">
        <v>170</v>
      </c>
      <c r="D72" s="104"/>
      <c r="E72" s="122">
        <v>6</v>
      </c>
      <c r="F72" s="122" t="s">
        <v>171</v>
      </c>
      <c r="G72" s="159">
        <v>200</v>
      </c>
      <c r="H72" s="104"/>
      <c r="I72" s="160">
        <f>G72*E72</f>
        <v>1200</v>
      </c>
      <c r="J72" s="104"/>
      <c r="K72" s="209"/>
      <c r="L72" s="209"/>
      <c r="M72" s="104"/>
      <c r="N72" s="210"/>
      <c r="O72" s="210"/>
      <c r="P72" s="210"/>
      <c r="Q72" s="210"/>
      <c r="R72" s="210"/>
      <c r="S72" s="210"/>
    </row>
    <row r="73" spans="3:19" x14ac:dyDescent="0.25">
      <c r="C73" s="104" t="s">
        <v>120</v>
      </c>
      <c r="D73" s="105"/>
      <c r="E73" s="122" t="s">
        <v>120</v>
      </c>
      <c r="F73" s="122" t="s">
        <v>120</v>
      </c>
      <c r="G73" s="122" t="s">
        <v>120</v>
      </c>
      <c r="H73" s="105"/>
      <c r="I73" s="163" t="s">
        <v>120</v>
      </c>
      <c r="J73" s="104"/>
      <c r="K73" s="209"/>
      <c r="L73" s="209"/>
      <c r="M73" s="104"/>
      <c r="N73" s="210"/>
      <c r="O73" s="210"/>
      <c r="P73" s="210"/>
      <c r="Q73" s="210"/>
      <c r="R73" s="210"/>
      <c r="S73" s="210"/>
    </row>
    <row r="74" spans="3:19" ht="15" customHeight="1" x14ac:dyDescent="0.25">
      <c r="C74" s="80" t="s">
        <v>121</v>
      </c>
      <c r="D74" s="80"/>
      <c r="E74" s="80"/>
      <c r="F74" s="80"/>
      <c r="G74" s="80"/>
      <c r="H74" s="80"/>
      <c r="I74" s="81">
        <f>SUM(I69:I73)</f>
        <v>2200</v>
      </c>
      <c r="J74" s="104"/>
      <c r="K74" s="106"/>
      <c r="L74" s="104"/>
      <c r="M74" s="104"/>
      <c r="N74" s="104"/>
      <c r="O74" s="104"/>
      <c r="P74" s="104"/>
      <c r="Q74" s="104"/>
      <c r="R74" s="104"/>
      <c r="S74" s="104"/>
    </row>
  </sheetData>
  <mergeCells count="81">
    <mergeCell ref="K73:L73"/>
    <mergeCell ref="N73:S73"/>
    <mergeCell ref="K70:L70"/>
    <mergeCell ref="N70:S70"/>
    <mergeCell ref="K71:L71"/>
    <mergeCell ref="N71:S71"/>
    <mergeCell ref="K72:L72"/>
    <mergeCell ref="N72:S72"/>
    <mergeCell ref="K59:L59"/>
    <mergeCell ref="N59:S59"/>
    <mergeCell ref="K67:L67"/>
    <mergeCell ref="N67:S67"/>
    <mergeCell ref="K69:L69"/>
    <mergeCell ref="N69:S69"/>
    <mergeCell ref="K61:L61"/>
    <mergeCell ref="N61:S61"/>
    <mergeCell ref="K62:L62"/>
    <mergeCell ref="N62:S62"/>
    <mergeCell ref="K63:L63"/>
    <mergeCell ref="N63:S63"/>
    <mergeCell ref="K64:L64"/>
    <mergeCell ref="N64:S64"/>
    <mergeCell ref="K65:L65"/>
    <mergeCell ref="N65:S65"/>
    <mergeCell ref="K56:L56"/>
    <mergeCell ref="N56:S56"/>
    <mergeCell ref="K57:L57"/>
    <mergeCell ref="N57:S57"/>
    <mergeCell ref="K58:L58"/>
    <mergeCell ref="N58:S58"/>
    <mergeCell ref="K51:L51"/>
    <mergeCell ref="N51:S51"/>
    <mergeCell ref="K52:L52"/>
    <mergeCell ref="N52:S52"/>
    <mergeCell ref="K53:L53"/>
    <mergeCell ref="N53:S53"/>
    <mergeCell ref="K50:L50"/>
    <mergeCell ref="N50:S50"/>
    <mergeCell ref="K40:L40"/>
    <mergeCell ref="N40:S40"/>
    <mergeCell ref="K41:L41"/>
    <mergeCell ref="N41:S41"/>
    <mergeCell ref="K38:L38"/>
    <mergeCell ref="N38:S38"/>
    <mergeCell ref="K39:L39"/>
    <mergeCell ref="N39:S39"/>
    <mergeCell ref="K49:L49"/>
    <mergeCell ref="N49:S49"/>
    <mergeCell ref="K27:L27"/>
    <mergeCell ref="N27:S27"/>
    <mergeCell ref="K35:L35"/>
    <mergeCell ref="N35:S35"/>
    <mergeCell ref="K37:L37"/>
    <mergeCell ref="N37:S37"/>
    <mergeCell ref="K29:L29"/>
    <mergeCell ref="N29:S29"/>
    <mergeCell ref="K30:L30"/>
    <mergeCell ref="N30:S30"/>
    <mergeCell ref="K31:L31"/>
    <mergeCell ref="N31:S31"/>
    <mergeCell ref="K32:L32"/>
    <mergeCell ref="N32:S32"/>
    <mergeCell ref="K33:L33"/>
    <mergeCell ref="N33:S33"/>
    <mergeCell ref="K24:L24"/>
    <mergeCell ref="N24:S24"/>
    <mergeCell ref="K25:L25"/>
    <mergeCell ref="N25:S25"/>
    <mergeCell ref="K26:L26"/>
    <mergeCell ref="N26:S26"/>
    <mergeCell ref="K19:L19"/>
    <mergeCell ref="N19:S19"/>
    <mergeCell ref="K20:L20"/>
    <mergeCell ref="N20:S20"/>
    <mergeCell ref="K21:L21"/>
    <mergeCell ref="N21:S21"/>
    <mergeCell ref="A1:XFD1"/>
    <mergeCell ref="K17:L17"/>
    <mergeCell ref="N17:S17"/>
    <mergeCell ref="K18:L18"/>
    <mergeCell ref="N18:S18"/>
  </mergeCells>
  <conditionalFormatting sqref="I10">
    <cfRule type="cellIs" dxfId="1" priority="1" operator="lessThan">
      <formula>0</formula>
    </cfRule>
    <cfRule type="cellIs" dxfId="0" priority="2" operator="greaterThan">
      <formula>0</formula>
    </cfRule>
  </conditionalFormatting>
  <dataValidations count="3">
    <dataValidation allowBlank="1" showInputMessage="1" showErrorMessage="1" promptTitle="Omkostningsdifference" prompt="Et delresultat i analysen på baggrund af de forudgående estimater af omkostninger til hhv. sundhedsteknologi og bedste alternativ(er)." sqref="I10" xr:uid="{78E86D9D-6D7A-40A8-93CA-C0BE33B2E809}"/>
    <dataValidation allowBlank="1" showErrorMessage="1" sqref="I6:I8" xr:uid="{F34E4226-B5B8-425A-8BB5-22AACA446E07}"/>
    <dataValidation type="list" allowBlank="1" showInputMessage="1" showErrorMessage="1" sqref="J4" xr:uid="{8C9CBA22-1AB3-4370-84EE-786CED9B0239}">
      <formula1>$Z$2:$Z$3</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46773-F3C3-4CB9-BC5A-62BB4EBF693F}">
  <sheetPr>
    <tabColor theme="1" tint="0.499984740745262"/>
  </sheetPr>
  <dimension ref="A1:P43"/>
  <sheetViews>
    <sheetView showGridLines="0" workbookViewId="0">
      <pane ySplit="1" topLeftCell="A2" activePane="bottomLeft" state="frozen"/>
      <selection activeCell="E34" sqref="E34"/>
      <selection pane="bottomLeft" activeCell="B34" sqref="B34:P43"/>
    </sheetView>
  </sheetViews>
  <sheetFormatPr defaultColWidth="8.88671875" defaultRowHeight="13.8" x14ac:dyDescent="0.25"/>
  <cols>
    <col min="1" max="16384" width="8.88671875" style="2"/>
  </cols>
  <sheetData>
    <row r="1" spans="1:16" s="11" customFormat="1" ht="89.25" customHeight="1" x14ac:dyDescent="0.3">
      <c r="A1" s="11" t="s">
        <v>172</v>
      </c>
      <c r="C1" s="11" t="s">
        <v>173</v>
      </c>
    </row>
    <row r="4" spans="1:16" s="13" customFormat="1" ht="17.399999999999999" x14ac:dyDescent="0.3">
      <c r="B4" s="13" t="s">
        <v>174</v>
      </c>
      <c r="K4" s="40"/>
    </row>
    <row r="5" spans="1:16" s="46" customFormat="1" ht="13.2" x14ac:dyDescent="0.25">
      <c r="K5" s="47"/>
    </row>
    <row r="6" spans="1:16" s="46" customFormat="1" ht="13.2" x14ac:dyDescent="0.25">
      <c r="K6" s="47"/>
    </row>
    <row r="7" spans="1:16" ht="17.399999999999999" x14ac:dyDescent="0.3">
      <c r="B7" s="3" t="s">
        <v>175</v>
      </c>
    </row>
    <row r="8" spans="1:16" x14ac:dyDescent="0.25">
      <c r="B8" s="218" t="s">
        <v>176</v>
      </c>
      <c r="C8" s="219"/>
      <c r="D8" s="219"/>
      <c r="E8" s="219"/>
      <c r="F8" s="219"/>
      <c r="G8" s="219"/>
      <c r="H8" s="219"/>
      <c r="I8" s="219"/>
      <c r="J8" s="219"/>
      <c r="K8" s="219"/>
      <c r="L8" s="219"/>
      <c r="M8" s="219"/>
      <c r="N8" s="219"/>
      <c r="O8" s="219"/>
      <c r="P8" s="220"/>
    </row>
    <row r="9" spans="1:16" x14ac:dyDescent="0.25">
      <c r="B9" s="221"/>
      <c r="C9" s="222"/>
      <c r="D9" s="222"/>
      <c r="E9" s="222"/>
      <c r="F9" s="222"/>
      <c r="G9" s="222"/>
      <c r="H9" s="222"/>
      <c r="I9" s="222"/>
      <c r="J9" s="222"/>
      <c r="K9" s="222"/>
      <c r="L9" s="222"/>
      <c r="M9" s="222"/>
      <c r="N9" s="222"/>
      <c r="O9" s="222"/>
      <c r="P9" s="223"/>
    </row>
    <row r="10" spans="1:16" x14ac:dyDescent="0.25">
      <c r="B10" s="221"/>
      <c r="C10" s="222"/>
      <c r="D10" s="222"/>
      <c r="E10" s="222"/>
      <c r="F10" s="222"/>
      <c r="G10" s="222"/>
      <c r="H10" s="222"/>
      <c r="I10" s="222"/>
      <c r="J10" s="222"/>
      <c r="K10" s="222"/>
      <c r="L10" s="222"/>
      <c r="M10" s="222"/>
      <c r="N10" s="222"/>
      <c r="O10" s="222"/>
      <c r="P10" s="223"/>
    </row>
    <row r="11" spans="1:16" x14ac:dyDescent="0.25">
      <c r="B11" s="221"/>
      <c r="C11" s="222"/>
      <c r="D11" s="222"/>
      <c r="E11" s="222"/>
      <c r="F11" s="222"/>
      <c r="G11" s="222"/>
      <c r="H11" s="222"/>
      <c r="I11" s="222"/>
      <c r="J11" s="222"/>
      <c r="K11" s="222"/>
      <c r="L11" s="222"/>
      <c r="M11" s="222"/>
      <c r="N11" s="222"/>
      <c r="O11" s="222"/>
      <c r="P11" s="223"/>
    </row>
    <row r="12" spans="1:16" x14ac:dyDescent="0.25">
      <c r="B12" s="221"/>
      <c r="C12" s="222"/>
      <c r="D12" s="222"/>
      <c r="E12" s="222"/>
      <c r="F12" s="222"/>
      <c r="G12" s="222"/>
      <c r="H12" s="222"/>
      <c r="I12" s="222"/>
      <c r="J12" s="222"/>
      <c r="K12" s="222"/>
      <c r="L12" s="222"/>
      <c r="M12" s="222"/>
      <c r="N12" s="222"/>
      <c r="O12" s="222"/>
      <c r="P12" s="223"/>
    </row>
    <row r="13" spans="1:16" x14ac:dyDescent="0.25">
      <c r="B13" s="221"/>
      <c r="C13" s="222"/>
      <c r="D13" s="222"/>
      <c r="E13" s="222"/>
      <c r="F13" s="222"/>
      <c r="G13" s="222"/>
      <c r="H13" s="222"/>
      <c r="I13" s="222"/>
      <c r="J13" s="222"/>
      <c r="K13" s="222"/>
      <c r="L13" s="222"/>
      <c r="M13" s="222"/>
      <c r="N13" s="222"/>
      <c r="O13" s="222"/>
      <c r="P13" s="223"/>
    </row>
    <row r="14" spans="1:16" x14ac:dyDescent="0.25">
      <c r="B14" s="221"/>
      <c r="C14" s="222"/>
      <c r="D14" s="222"/>
      <c r="E14" s="222"/>
      <c r="F14" s="222"/>
      <c r="G14" s="222"/>
      <c r="H14" s="222"/>
      <c r="I14" s="222"/>
      <c r="J14" s="222"/>
      <c r="K14" s="222"/>
      <c r="L14" s="222"/>
      <c r="M14" s="222"/>
      <c r="N14" s="222"/>
      <c r="O14" s="222"/>
      <c r="P14" s="223"/>
    </row>
    <row r="15" spans="1:16" x14ac:dyDescent="0.25">
      <c r="B15" s="221"/>
      <c r="C15" s="222"/>
      <c r="D15" s="222"/>
      <c r="E15" s="222"/>
      <c r="F15" s="222"/>
      <c r="G15" s="222"/>
      <c r="H15" s="222"/>
      <c r="I15" s="222"/>
      <c r="J15" s="222"/>
      <c r="K15" s="222"/>
      <c r="L15" s="222"/>
      <c r="M15" s="222"/>
      <c r="N15" s="222"/>
      <c r="O15" s="222"/>
      <c r="P15" s="223"/>
    </row>
    <row r="16" spans="1:16" x14ac:dyDescent="0.25">
      <c r="B16" s="221"/>
      <c r="C16" s="222"/>
      <c r="D16" s="222"/>
      <c r="E16" s="222"/>
      <c r="F16" s="222"/>
      <c r="G16" s="222"/>
      <c r="H16" s="222"/>
      <c r="I16" s="222"/>
      <c r="J16" s="222"/>
      <c r="K16" s="222"/>
      <c r="L16" s="222"/>
      <c r="M16" s="222"/>
      <c r="N16" s="222"/>
      <c r="O16" s="222"/>
      <c r="P16" s="223"/>
    </row>
    <row r="17" spans="2:16" x14ac:dyDescent="0.25">
      <c r="B17" s="224"/>
      <c r="C17" s="225"/>
      <c r="D17" s="225"/>
      <c r="E17" s="225"/>
      <c r="F17" s="225"/>
      <c r="G17" s="225"/>
      <c r="H17" s="225"/>
      <c r="I17" s="225"/>
      <c r="J17" s="225"/>
      <c r="K17" s="225"/>
      <c r="L17" s="225"/>
      <c r="M17" s="225"/>
      <c r="N17" s="225"/>
      <c r="O17" s="225"/>
      <c r="P17" s="226"/>
    </row>
    <row r="20" spans="2:16" ht="17.399999999999999" x14ac:dyDescent="0.3">
      <c r="B20" s="3" t="s">
        <v>177</v>
      </c>
    </row>
    <row r="21" spans="2:16" x14ac:dyDescent="0.25">
      <c r="B21" s="218" t="s">
        <v>178</v>
      </c>
      <c r="C21" s="219"/>
      <c r="D21" s="219"/>
      <c r="E21" s="219"/>
      <c r="F21" s="219"/>
      <c r="G21" s="219"/>
      <c r="H21" s="219"/>
      <c r="I21" s="219"/>
      <c r="J21" s="219"/>
      <c r="K21" s="219"/>
      <c r="L21" s="219"/>
      <c r="M21" s="219"/>
      <c r="N21" s="219"/>
      <c r="O21" s="219"/>
      <c r="P21" s="220"/>
    </row>
    <row r="22" spans="2:16" x14ac:dyDescent="0.25">
      <c r="B22" s="221"/>
      <c r="C22" s="222"/>
      <c r="D22" s="222"/>
      <c r="E22" s="222"/>
      <c r="F22" s="222"/>
      <c r="G22" s="222"/>
      <c r="H22" s="222"/>
      <c r="I22" s="222"/>
      <c r="J22" s="222"/>
      <c r="K22" s="222"/>
      <c r="L22" s="222"/>
      <c r="M22" s="222"/>
      <c r="N22" s="222"/>
      <c r="O22" s="222"/>
      <c r="P22" s="223"/>
    </row>
    <row r="23" spans="2:16" x14ac:dyDescent="0.25">
      <c r="B23" s="221"/>
      <c r="C23" s="222"/>
      <c r="D23" s="222"/>
      <c r="E23" s="222"/>
      <c r="F23" s="222"/>
      <c r="G23" s="222"/>
      <c r="H23" s="222"/>
      <c r="I23" s="222"/>
      <c r="J23" s="222"/>
      <c r="K23" s="222"/>
      <c r="L23" s="222"/>
      <c r="M23" s="222"/>
      <c r="N23" s="222"/>
      <c r="O23" s="222"/>
      <c r="P23" s="223"/>
    </row>
    <row r="24" spans="2:16" x14ac:dyDescent="0.25">
      <c r="B24" s="221"/>
      <c r="C24" s="222"/>
      <c r="D24" s="222"/>
      <c r="E24" s="222"/>
      <c r="F24" s="222"/>
      <c r="G24" s="222"/>
      <c r="H24" s="222"/>
      <c r="I24" s="222"/>
      <c r="J24" s="222"/>
      <c r="K24" s="222"/>
      <c r="L24" s="222"/>
      <c r="M24" s="222"/>
      <c r="N24" s="222"/>
      <c r="O24" s="222"/>
      <c r="P24" s="223"/>
    </row>
    <row r="25" spans="2:16" x14ac:dyDescent="0.25">
      <c r="B25" s="221"/>
      <c r="C25" s="222"/>
      <c r="D25" s="222"/>
      <c r="E25" s="222"/>
      <c r="F25" s="222"/>
      <c r="G25" s="222"/>
      <c r="H25" s="222"/>
      <c r="I25" s="222"/>
      <c r="J25" s="222"/>
      <c r="K25" s="222"/>
      <c r="L25" s="222"/>
      <c r="M25" s="222"/>
      <c r="N25" s="222"/>
      <c r="O25" s="222"/>
      <c r="P25" s="223"/>
    </row>
    <row r="26" spans="2:16" x14ac:dyDescent="0.25">
      <c r="B26" s="221"/>
      <c r="C26" s="222"/>
      <c r="D26" s="222"/>
      <c r="E26" s="222"/>
      <c r="F26" s="222"/>
      <c r="G26" s="222"/>
      <c r="H26" s="222"/>
      <c r="I26" s="222"/>
      <c r="J26" s="222"/>
      <c r="K26" s="222"/>
      <c r="L26" s="222"/>
      <c r="M26" s="222"/>
      <c r="N26" s="222"/>
      <c r="O26" s="222"/>
      <c r="P26" s="223"/>
    </row>
    <row r="27" spans="2:16" x14ac:dyDescent="0.25">
      <c r="B27" s="221"/>
      <c r="C27" s="222"/>
      <c r="D27" s="222"/>
      <c r="E27" s="222"/>
      <c r="F27" s="222"/>
      <c r="G27" s="222"/>
      <c r="H27" s="222"/>
      <c r="I27" s="222"/>
      <c r="J27" s="222"/>
      <c r="K27" s="222"/>
      <c r="L27" s="222"/>
      <c r="M27" s="222"/>
      <c r="N27" s="222"/>
      <c r="O27" s="222"/>
      <c r="P27" s="223"/>
    </row>
    <row r="28" spans="2:16" x14ac:dyDescent="0.25">
      <c r="B28" s="221"/>
      <c r="C28" s="222"/>
      <c r="D28" s="222"/>
      <c r="E28" s="222"/>
      <c r="F28" s="222"/>
      <c r="G28" s="222"/>
      <c r="H28" s="222"/>
      <c r="I28" s="222"/>
      <c r="J28" s="222"/>
      <c r="K28" s="222"/>
      <c r="L28" s="222"/>
      <c r="M28" s="222"/>
      <c r="N28" s="222"/>
      <c r="O28" s="222"/>
      <c r="P28" s="223"/>
    </row>
    <row r="29" spans="2:16" x14ac:dyDescent="0.25">
      <c r="B29" s="221"/>
      <c r="C29" s="222"/>
      <c r="D29" s="222"/>
      <c r="E29" s="222"/>
      <c r="F29" s="222"/>
      <c r="G29" s="222"/>
      <c r="H29" s="222"/>
      <c r="I29" s="222"/>
      <c r="J29" s="222"/>
      <c r="K29" s="222"/>
      <c r="L29" s="222"/>
      <c r="M29" s="222"/>
      <c r="N29" s="222"/>
      <c r="O29" s="222"/>
      <c r="P29" s="223"/>
    </row>
    <row r="30" spans="2:16" x14ac:dyDescent="0.25">
      <c r="B30" s="224"/>
      <c r="C30" s="225"/>
      <c r="D30" s="225"/>
      <c r="E30" s="225"/>
      <c r="F30" s="225"/>
      <c r="G30" s="225"/>
      <c r="H30" s="225"/>
      <c r="I30" s="225"/>
      <c r="J30" s="225"/>
      <c r="K30" s="225"/>
      <c r="L30" s="225"/>
      <c r="M30" s="225"/>
      <c r="N30" s="225"/>
      <c r="O30" s="225"/>
      <c r="P30" s="226"/>
    </row>
    <row r="33" spans="2:16" ht="17.399999999999999" x14ac:dyDescent="0.3">
      <c r="B33" s="3" t="s">
        <v>179</v>
      </c>
    </row>
    <row r="34" spans="2:16" x14ac:dyDescent="0.25">
      <c r="B34" s="218" t="s">
        <v>180</v>
      </c>
      <c r="C34" s="219"/>
      <c r="D34" s="219"/>
      <c r="E34" s="219"/>
      <c r="F34" s="219"/>
      <c r="G34" s="219"/>
      <c r="H34" s="219"/>
      <c r="I34" s="219"/>
      <c r="J34" s="219"/>
      <c r="K34" s="219"/>
      <c r="L34" s="219"/>
      <c r="M34" s="219"/>
      <c r="N34" s="219"/>
      <c r="O34" s="219"/>
      <c r="P34" s="220"/>
    </row>
    <row r="35" spans="2:16" x14ac:dyDescent="0.25">
      <c r="B35" s="221"/>
      <c r="C35" s="222"/>
      <c r="D35" s="222"/>
      <c r="E35" s="222"/>
      <c r="F35" s="222"/>
      <c r="G35" s="222"/>
      <c r="H35" s="222"/>
      <c r="I35" s="222"/>
      <c r="J35" s="222"/>
      <c r="K35" s="222"/>
      <c r="L35" s="222"/>
      <c r="M35" s="222"/>
      <c r="N35" s="222"/>
      <c r="O35" s="222"/>
      <c r="P35" s="223"/>
    </row>
    <row r="36" spans="2:16" x14ac:dyDescent="0.25">
      <c r="B36" s="221"/>
      <c r="C36" s="222"/>
      <c r="D36" s="222"/>
      <c r="E36" s="222"/>
      <c r="F36" s="222"/>
      <c r="G36" s="222"/>
      <c r="H36" s="222"/>
      <c r="I36" s="222"/>
      <c r="J36" s="222"/>
      <c r="K36" s="222"/>
      <c r="L36" s="222"/>
      <c r="M36" s="222"/>
      <c r="N36" s="222"/>
      <c r="O36" s="222"/>
      <c r="P36" s="223"/>
    </row>
    <row r="37" spans="2:16" x14ac:dyDescent="0.25">
      <c r="B37" s="221"/>
      <c r="C37" s="222"/>
      <c r="D37" s="222"/>
      <c r="E37" s="222"/>
      <c r="F37" s="222"/>
      <c r="G37" s="222"/>
      <c r="H37" s="222"/>
      <c r="I37" s="222"/>
      <c r="J37" s="222"/>
      <c r="K37" s="222"/>
      <c r="L37" s="222"/>
      <c r="M37" s="222"/>
      <c r="N37" s="222"/>
      <c r="O37" s="222"/>
      <c r="P37" s="223"/>
    </row>
    <row r="38" spans="2:16" x14ac:dyDescent="0.25">
      <c r="B38" s="221"/>
      <c r="C38" s="222"/>
      <c r="D38" s="222"/>
      <c r="E38" s="222"/>
      <c r="F38" s="222"/>
      <c r="G38" s="222"/>
      <c r="H38" s="222"/>
      <c r="I38" s="222"/>
      <c r="J38" s="222"/>
      <c r="K38" s="222"/>
      <c r="L38" s="222"/>
      <c r="M38" s="222"/>
      <c r="N38" s="222"/>
      <c r="O38" s="222"/>
      <c r="P38" s="223"/>
    </row>
    <row r="39" spans="2:16" x14ac:dyDescent="0.25">
      <c r="B39" s="221"/>
      <c r="C39" s="222"/>
      <c r="D39" s="222"/>
      <c r="E39" s="222"/>
      <c r="F39" s="222"/>
      <c r="G39" s="222"/>
      <c r="H39" s="222"/>
      <c r="I39" s="222"/>
      <c r="J39" s="222"/>
      <c r="K39" s="222"/>
      <c r="L39" s="222"/>
      <c r="M39" s="222"/>
      <c r="N39" s="222"/>
      <c r="O39" s="222"/>
      <c r="P39" s="223"/>
    </row>
    <row r="40" spans="2:16" x14ac:dyDescent="0.25">
      <c r="B40" s="221"/>
      <c r="C40" s="222"/>
      <c r="D40" s="222"/>
      <c r="E40" s="222"/>
      <c r="F40" s="222"/>
      <c r="G40" s="222"/>
      <c r="H40" s="222"/>
      <c r="I40" s="222"/>
      <c r="J40" s="222"/>
      <c r="K40" s="222"/>
      <c r="L40" s="222"/>
      <c r="M40" s="222"/>
      <c r="N40" s="222"/>
      <c r="O40" s="222"/>
      <c r="P40" s="223"/>
    </row>
    <row r="41" spans="2:16" x14ac:dyDescent="0.25">
      <c r="B41" s="221"/>
      <c r="C41" s="222"/>
      <c r="D41" s="222"/>
      <c r="E41" s="222"/>
      <c r="F41" s="222"/>
      <c r="G41" s="222"/>
      <c r="H41" s="222"/>
      <c r="I41" s="222"/>
      <c r="J41" s="222"/>
      <c r="K41" s="222"/>
      <c r="L41" s="222"/>
      <c r="M41" s="222"/>
      <c r="N41" s="222"/>
      <c r="O41" s="222"/>
      <c r="P41" s="223"/>
    </row>
    <row r="42" spans="2:16" x14ac:dyDescent="0.25">
      <c r="B42" s="221"/>
      <c r="C42" s="222"/>
      <c r="D42" s="222"/>
      <c r="E42" s="222"/>
      <c r="F42" s="222"/>
      <c r="G42" s="222"/>
      <c r="H42" s="222"/>
      <c r="I42" s="222"/>
      <c r="J42" s="222"/>
      <c r="K42" s="222"/>
      <c r="L42" s="222"/>
      <c r="M42" s="222"/>
      <c r="N42" s="222"/>
      <c r="O42" s="222"/>
      <c r="P42" s="223"/>
    </row>
    <row r="43" spans="2:16" x14ac:dyDescent="0.25">
      <c r="B43" s="224"/>
      <c r="C43" s="225"/>
      <c r="D43" s="225"/>
      <c r="E43" s="225"/>
      <c r="F43" s="225"/>
      <c r="G43" s="225"/>
      <c r="H43" s="225"/>
      <c r="I43" s="225"/>
      <c r="J43" s="225"/>
      <c r="K43" s="225"/>
      <c r="L43" s="225"/>
      <c r="M43" s="225"/>
      <c r="N43" s="225"/>
      <c r="O43" s="225"/>
      <c r="P43" s="226"/>
    </row>
  </sheetData>
  <mergeCells count="3">
    <mergeCell ref="B8:P17"/>
    <mergeCell ref="B21:P30"/>
    <mergeCell ref="B34:P43"/>
  </mergeCells>
  <dataValidations count="3">
    <dataValidation allowBlank="1" showInputMessage="1" showErrorMessage="1" promptTitle="Overvejelser om overhead" prompt="Ansøger bedes beskrive sine overvejelser ift. anvendelsen og relevansen af overhead-omkostninger. Herunder om der er organisatoriske eller sundhedsøkonomiske forhold som gør, at det er relevant for Behandlingsrådet at medtage i et evalueringsdesign." sqref="B8:P17" xr:uid="{DCE6A4BF-0B4F-4B65-9DE0-1E14CE345C52}"/>
    <dataValidation allowBlank="1" showInputMessage="1" showErrorMessage="1" promptTitle="Overvejelser om implementering" prompt="Ansøger bedes beskrive sine overvejelser ift. omfanget og relevansen af implementerngsomkostninger. Herunder om der er forhold som gør, at det er relevant for Behandlingsrådet at medtage i et evalueringsdesign." sqref="B21:P30" xr:uid="{5B0DFB87-610D-457D-882B-3660D5ECCC7A}"/>
    <dataValidation allowBlank="1" showInputMessage="1" showErrorMessage="1" promptTitle="Generelle overvejelser" prompt="Ansøger kan her gøre Behandlingsrådet opmærksom på andre faktorer, omkostningselementer eller vilkår ved sundhedsteknologien, som kan have relevans for- og indvirkning på udarbejdelsen af et evalueringsdesign." sqref="B34:P43" xr:uid="{53851C3E-D7AC-4234-8155-CCE1C247D54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5274-0D30-4889-AE88-E9941C7DCD90}">
  <sheetPr>
    <tabColor theme="1" tint="0.499984740745262"/>
  </sheetPr>
  <dimension ref="B1:V23"/>
  <sheetViews>
    <sheetView showGridLines="0" workbookViewId="0">
      <pane ySplit="1" topLeftCell="A2" activePane="bottomLeft" state="frozen"/>
      <selection activeCell="E34" sqref="E34"/>
      <selection pane="bottomLeft" activeCell="C9" sqref="C9"/>
    </sheetView>
  </sheetViews>
  <sheetFormatPr defaultColWidth="8.88671875" defaultRowHeight="13.8" x14ac:dyDescent="0.25"/>
  <cols>
    <col min="1" max="1" width="8.88671875" style="2"/>
    <col min="2" max="2" width="10.44140625" style="23" customWidth="1"/>
    <col min="3" max="3" width="17.109375" style="19" customWidth="1"/>
    <col min="4" max="4" width="98.109375" style="2" bestFit="1" customWidth="1"/>
    <col min="5" max="16384" width="8.88671875" style="2"/>
  </cols>
  <sheetData>
    <row r="1" spans="2:22" s="11" customFormat="1" ht="89.25" customHeight="1" x14ac:dyDescent="0.3">
      <c r="B1" s="22"/>
      <c r="C1" s="11" t="s">
        <v>30</v>
      </c>
    </row>
    <row r="3" spans="2:22" x14ac:dyDescent="0.25">
      <c r="B3" s="17"/>
      <c r="C3" s="18"/>
      <c r="D3" s="20"/>
    </row>
    <row r="4" spans="2:22" s="13" customFormat="1" ht="17.399999999999999" x14ac:dyDescent="0.3">
      <c r="B4" s="13" t="s">
        <v>181</v>
      </c>
      <c r="K4" s="40"/>
    </row>
    <row r="7" spans="2:22" ht="14.4" thickBot="1" x14ac:dyDescent="0.3">
      <c r="B7" s="41" t="s">
        <v>182</v>
      </c>
      <c r="C7" s="41" t="s">
        <v>183</v>
      </c>
      <c r="D7" s="41" t="s">
        <v>184</v>
      </c>
    </row>
    <row r="8" spans="2:22" ht="14.25" customHeight="1" x14ac:dyDescent="0.25">
      <c r="B8" s="165">
        <v>1</v>
      </c>
      <c r="C8" s="104" t="s">
        <v>185</v>
      </c>
      <c r="D8" s="104" t="s">
        <v>186</v>
      </c>
      <c r="E8" s="42"/>
      <c r="F8" s="42"/>
      <c r="G8" s="42"/>
      <c r="H8" s="42"/>
      <c r="I8" s="42"/>
      <c r="J8" s="42"/>
      <c r="K8" s="42"/>
      <c r="L8" s="42"/>
      <c r="M8" s="42"/>
      <c r="N8" s="42"/>
      <c r="O8" s="42"/>
      <c r="P8" s="42"/>
      <c r="Q8" s="42"/>
      <c r="R8" s="42"/>
      <c r="S8" s="42"/>
      <c r="T8" s="42"/>
      <c r="U8" s="42"/>
      <c r="V8" s="42"/>
    </row>
    <row r="9" spans="2:22" ht="14.25" customHeight="1" x14ac:dyDescent="0.25">
      <c r="B9" s="165">
        <v>2</v>
      </c>
      <c r="C9" s="104" t="str">
        <f>C8</f>
        <v>Artikel</v>
      </c>
      <c r="D9" s="104" t="s">
        <v>187</v>
      </c>
      <c r="E9" s="42"/>
      <c r="F9" s="42"/>
      <c r="G9" s="42"/>
      <c r="H9" s="42"/>
      <c r="I9" s="42"/>
      <c r="J9" s="42"/>
      <c r="K9" s="42"/>
      <c r="L9" s="42"/>
      <c r="M9" s="42"/>
      <c r="N9" s="42"/>
      <c r="O9" s="42"/>
      <c r="P9" s="42"/>
      <c r="Q9" s="42"/>
      <c r="R9" s="42"/>
      <c r="S9" s="42"/>
      <c r="T9" s="42"/>
      <c r="U9" s="42"/>
      <c r="V9" s="42"/>
    </row>
    <row r="10" spans="2:22" ht="14.25" customHeight="1" x14ac:dyDescent="0.25">
      <c r="B10" s="165">
        <v>3</v>
      </c>
      <c r="C10" s="104" t="str">
        <f t="shared" ref="C10:C19" si="0">C9</f>
        <v>Artikel</v>
      </c>
      <c r="D10" s="104" t="s">
        <v>188</v>
      </c>
      <c r="E10" s="42"/>
      <c r="F10" s="42"/>
      <c r="G10" s="42"/>
      <c r="H10" s="42"/>
      <c r="I10" s="42"/>
      <c r="J10" s="42"/>
      <c r="K10" s="42"/>
      <c r="L10" s="42"/>
      <c r="M10" s="42"/>
      <c r="N10" s="42"/>
      <c r="O10" s="42"/>
      <c r="P10" s="42"/>
      <c r="Q10" s="42"/>
      <c r="R10" s="42"/>
      <c r="S10" s="42"/>
      <c r="T10" s="42"/>
      <c r="U10" s="42"/>
      <c r="V10" s="42"/>
    </row>
    <row r="11" spans="2:22" ht="14.4" x14ac:dyDescent="0.25">
      <c r="B11" s="165">
        <v>4</v>
      </c>
      <c r="C11" s="104" t="str">
        <f t="shared" si="0"/>
        <v>Artikel</v>
      </c>
      <c r="D11" s="104" t="s">
        <v>189</v>
      </c>
      <c r="E11" s="42"/>
      <c r="F11" s="42"/>
      <c r="G11" s="42"/>
      <c r="H11" s="42"/>
      <c r="I11" s="42"/>
      <c r="J11" s="42"/>
      <c r="K11" s="42"/>
      <c r="L11" s="42"/>
      <c r="M11" s="42"/>
      <c r="N11" s="42"/>
      <c r="O11" s="42"/>
      <c r="P11" s="42"/>
      <c r="Q11" s="42"/>
      <c r="R11" s="42"/>
      <c r="S11" s="42"/>
      <c r="T11" s="42"/>
      <c r="U11" s="42"/>
      <c r="V11" s="42"/>
    </row>
    <row r="12" spans="2:22" ht="14.4" x14ac:dyDescent="0.25">
      <c r="B12" s="165">
        <v>5</v>
      </c>
      <c r="C12" s="104" t="str">
        <f t="shared" si="0"/>
        <v>Artikel</v>
      </c>
      <c r="D12" s="104" t="s">
        <v>190</v>
      </c>
      <c r="E12" s="42"/>
      <c r="F12" s="42"/>
      <c r="G12" s="42"/>
      <c r="H12" s="42"/>
      <c r="I12" s="42"/>
      <c r="J12" s="42"/>
      <c r="K12" s="42"/>
      <c r="L12" s="42"/>
      <c r="M12" s="42"/>
      <c r="N12" s="42"/>
      <c r="O12" s="42"/>
      <c r="P12" s="42"/>
      <c r="Q12" s="42"/>
      <c r="R12" s="42"/>
      <c r="S12" s="42"/>
      <c r="T12" s="42"/>
    </row>
    <row r="13" spans="2:22" ht="14.4" x14ac:dyDescent="0.25">
      <c r="B13" s="165">
        <v>6</v>
      </c>
      <c r="C13" s="104" t="str">
        <f t="shared" si="0"/>
        <v>Artikel</v>
      </c>
      <c r="D13" s="104" t="s">
        <v>191</v>
      </c>
      <c r="E13" s="42"/>
      <c r="F13" s="42"/>
      <c r="G13" s="42"/>
      <c r="H13" s="42"/>
      <c r="I13" s="42"/>
      <c r="J13" s="42"/>
      <c r="K13" s="42"/>
      <c r="L13" s="42"/>
      <c r="M13" s="42"/>
      <c r="N13" s="42"/>
      <c r="O13" s="42"/>
      <c r="P13" s="42"/>
      <c r="Q13" s="42"/>
      <c r="R13" s="42"/>
      <c r="S13" s="42"/>
      <c r="T13" s="42"/>
    </row>
    <row r="14" spans="2:22" ht="14.4" x14ac:dyDescent="0.25">
      <c r="B14" s="165">
        <v>7</v>
      </c>
      <c r="C14" s="104" t="str">
        <f t="shared" si="0"/>
        <v>Artikel</v>
      </c>
      <c r="D14" s="75" t="s">
        <v>192</v>
      </c>
      <c r="E14" s="42"/>
      <c r="F14" s="42"/>
      <c r="G14" s="42"/>
      <c r="H14" s="42"/>
      <c r="I14" s="42"/>
      <c r="J14" s="42"/>
      <c r="K14" s="42"/>
      <c r="L14" s="42"/>
      <c r="M14" s="42"/>
      <c r="N14" s="42"/>
      <c r="O14" s="42"/>
      <c r="P14" s="42"/>
      <c r="Q14" s="42"/>
      <c r="R14" s="42"/>
      <c r="S14" s="42"/>
      <c r="T14" s="42"/>
    </row>
    <row r="15" spans="2:22" ht="14.4" x14ac:dyDescent="0.25">
      <c r="B15" s="165">
        <v>8</v>
      </c>
      <c r="C15" s="104" t="str">
        <f t="shared" si="0"/>
        <v>Artikel</v>
      </c>
      <c r="D15" s="104" t="s">
        <v>193</v>
      </c>
      <c r="E15" s="42"/>
      <c r="F15" s="42"/>
      <c r="G15" s="42"/>
      <c r="H15" s="42"/>
      <c r="I15" s="42"/>
      <c r="J15" s="42"/>
      <c r="K15" s="42"/>
      <c r="L15" s="42"/>
      <c r="M15" s="42"/>
      <c r="N15" s="42"/>
      <c r="O15" s="42"/>
      <c r="P15" s="42"/>
      <c r="Q15" s="42"/>
      <c r="R15" s="42"/>
      <c r="S15" s="42"/>
      <c r="T15" s="42"/>
    </row>
    <row r="16" spans="2:22" x14ac:dyDescent="0.25">
      <c r="B16" s="165">
        <v>9</v>
      </c>
      <c r="C16" s="104" t="str">
        <f t="shared" si="0"/>
        <v>Artikel</v>
      </c>
      <c r="D16" s="104" t="s">
        <v>194</v>
      </c>
    </row>
    <row r="17" spans="2:9" x14ac:dyDescent="0.25">
      <c r="B17" s="165">
        <v>10</v>
      </c>
      <c r="C17" s="104" t="str">
        <f t="shared" si="0"/>
        <v>Artikel</v>
      </c>
      <c r="D17" s="104" t="s">
        <v>195</v>
      </c>
    </row>
    <row r="18" spans="2:9" x14ac:dyDescent="0.25">
      <c r="B18" s="165">
        <v>11</v>
      </c>
      <c r="C18" s="104" t="str">
        <f t="shared" si="0"/>
        <v>Artikel</v>
      </c>
      <c r="D18" s="104" t="s">
        <v>196</v>
      </c>
    </row>
    <row r="19" spans="2:9" x14ac:dyDescent="0.25">
      <c r="B19" s="165">
        <v>12</v>
      </c>
      <c r="C19" s="104" t="str">
        <f t="shared" si="0"/>
        <v>Artikel</v>
      </c>
      <c r="D19" s="104" t="s">
        <v>197</v>
      </c>
    </row>
    <row r="23" spans="2:9" x14ac:dyDescent="0.25">
      <c r="I23" s="20"/>
    </row>
  </sheetData>
  <dataValidations count="1">
    <dataValidation allowBlank="1" showInputMessage="1" showErrorMessage="1" promptTitle="Kildenummer" prompt="Anvendes i de andre faner som hurtig reference til den kilde som danner basis for de enkelte datapunkter i de andre faner." sqref="B3 B7" xr:uid="{F4FD17BB-6FE1-4EA0-B18B-DCF098D9B03A}"/>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6BD978CAE8054CBB27EB5EBDCD6CAE" ma:contentTypeVersion="10" ma:contentTypeDescription="Create a new document." ma:contentTypeScope="" ma:versionID="c83ce70cf720225f7313c7ad77ed10e3">
  <xsd:schema xmlns:xsd="http://www.w3.org/2001/XMLSchema" xmlns:xs="http://www.w3.org/2001/XMLSchema" xmlns:p="http://schemas.microsoft.com/office/2006/metadata/properties" xmlns:ns2="53df4103-3325-4e14-bfb1-62cb8960d558" xmlns:ns3="2a5e1de2-fe71-4c68-b9e4-fd17b879c23d" targetNamespace="http://schemas.microsoft.com/office/2006/metadata/properties" ma:root="true" ma:fieldsID="cf9a996113e20f93bad51ca8c8ee09db" ns2:_="" ns3:_="">
    <xsd:import namespace="53df4103-3325-4e14-bfb1-62cb8960d558"/>
    <xsd:import namespace="2a5e1de2-fe71-4c68-b9e4-fd17b879c2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df4103-3325-4e14-bfb1-62cb8960d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5e1de2-fe71-4c68-b9e4-fd17b879c2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a5e1de2-fe71-4c68-b9e4-fd17b879c23d">
      <UserInfo>
        <DisplayName>Anne Sig Sørensen</DisplayName>
        <AccountId>12</AccountId>
        <AccountType/>
      </UserInfo>
      <UserInfo>
        <DisplayName>Hjalte Holm Andersen</DisplayName>
        <AccountId>9</AccountId>
        <AccountType/>
      </UserInfo>
      <UserInfo>
        <DisplayName>Mette Bejder</DisplayName>
        <AccountId>14</AccountId>
        <AccountType/>
      </UserInfo>
      <UserInfo>
        <DisplayName>Anne Bach Poulsen</DisplayName>
        <AccountId>25</AccountId>
        <AccountType/>
      </UserInfo>
    </SharedWithUsers>
  </documentManagement>
</p:properties>
</file>

<file path=customXml/itemProps1.xml><?xml version="1.0" encoding="utf-8"?>
<ds:datastoreItem xmlns:ds="http://schemas.openxmlformats.org/officeDocument/2006/customXml" ds:itemID="{BC2218E1-9E60-4BA5-9DD9-736CD5F4F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df4103-3325-4e14-bfb1-62cb8960d558"/>
    <ds:schemaRef ds:uri="2a5e1de2-fe71-4c68-b9e4-fd17b879c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645ABA-F166-44D6-B8CD-5C1781261108}">
  <ds:schemaRefs>
    <ds:schemaRef ds:uri="http://schemas.microsoft.com/sharepoint/v3/contenttype/forms"/>
  </ds:schemaRefs>
</ds:datastoreItem>
</file>

<file path=customXml/itemProps3.xml><?xml version="1.0" encoding="utf-8"?>
<ds:datastoreItem xmlns:ds="http://schemas.openxmlformats.org/officeDocument/2006/customXml" ds:itemID="{23CB05B9-41FB-4FF2-B261-5D94E5BB0BAD}">
  <ds:schemaRefs>
    <ds:schemaRef ds:uri="http://www.w3.org/XML/1998/namespace"/>
    <ds:schemaRef ds:uri="2a5e1de2-fe71-4c68-b9e4-fd17b879c23d"/>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53df4103-3325-4e14-bfb1-62cb8960d558"/>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1</vt:i4>
      </vt:variant>
    </vt:vector>
  </HeadingPairs>
  <TitlesOfParts>
    <vt:vector size="12" baseType="lpstr">
      <vt:lpstr>Introduktion</vt:lpstr>
      <vt:lpstr>Resultater</vt:lpstr>
      <vt:lpstr>Generel input</vt:lpstr>
      <vt:lpstr>Hospital</vt:lpstr>
      <vt:lpstr>Praksis- &amp; Speciallæge</vt:lpstr>
      <vt:lpstr>Kommune</vt:lpstr>
      <vt:lpstr>Patient</vt:lpstr>
      <vt:lpstr>Overvejelser</vt:lpstr>
      <vt:lpstr>Kildeliste</vt:lpstr>
      <vt:lpstr>Nøgletal</vt:lpstr>
      <vt:lpstr>DRG-takster 2022</vt:lpstr>
      <vt:lpstr>Introduktion!_Ref70597346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Vestergaard</dc:creator>
  <cp:keywords/>
  <dc:description/>
  <cp:lastModifiedBy>Tina Vammen</cp:lastModifiedBy>
  <cp:revision/>
  <dcterms:created xsi:type="dcterms:W3CDTF">2021-04-19T10:26:13Z</dcterms:created>
  <dcterms:modified xsi:type="dcterms:W3CDTF">2023-01-09T11:41:32Z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0x010100026BD978CAE8054CBB27EB5EBDCD6CAE</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xd_Signature">
    <vt:bool>false</vt:bool>
  </property>
</Properties>
</file>